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G:\Draft Publications\Water Harvesting\CL Review\"/>
    </mc:Choice>
  </mc:AlternateContent>
  <bookViews>
    <workbookView xWindow="870" yWindow="0" windowWidth="25590" windowHeight="13170" tabRatio="500"/>
  </bookViews>
  <sheets>
    <sheet name="Instructions Tab" sheetId="5" r:id="rId1"/>
    <sheet name="Water Reqirement Calculator" sheetId="2" r:id="rId2"/>
  </sheet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E28" i="2" l="1"/>
  <c r="O28" i="2" l="1"/>
  <c r="I16" i="2"/>
  <c r="I59" i="5"/>
  <c r="I19" i="5"/>
  <c r="E60" i="5"/>
  <c r="G60" i="5"/>
  <c r="O60" i="5" s="1"/>
  <c r="K60" i="5"/>
  <c r="M60" i="5"/>
  <c r="E94" i="5"/>
  <c r="G94" i="5"/>
  <c r="I94" i="5"/>
  <c r="E81" i="5"/>
  <c r="E84" i="5" s="1"/>
  <c r="M84" i="5" s="1"/>
  <c r="E82" i="5"/>
  <c r="E83" i="5"/>
  <c r="G84" i="5"/>
  <c r="K84" i="5"/>
  <c r="G83" i="5"/>
  <c r="M83" i="5" s="1"/>
  <c r="K83" i="5"/>
  <c r="G82" i="5"/>
  <c r="K82" i="5"/>
  <c r="M82" i="5"/>
  <c r="G81" i="5"/>
  <c r="K81" i="5"/>
  <c r="E59" i="5"/>
  <c r="K59" i="5" s="1"/>
  <c r="C94" i="5" s="1"/>
  <c r="K94" i="5" s="1"/>
  <c r="G59" i="5"/>
  <c r="E58" i="5"/>
  <c r="G58" i="5"/>
  <c r="K58" i="5"/>
  <c r="E20" i="5"/>
  <c r="G20" i="5"/>
  <c r="K20" i="5"/>
  <c r="O20" i="5" s="1"/>
  <c r="M20" i="5"/>
  <c r="E41" i="5"/>
  <c r="G41" i="5"/>
  <c r="I41" i="5"/>
  <c r="E30" i="5"/>
  <c r="E31" i="5"/>
  <c r="M31" i="5" s="1"/>
  <c r="E32" i="5"/>
  <c r="M32" i="5" s="1"/>
  <c r="G33" i="5"/>
  <c r="K33" i="5"/>
  <c r="G32" i="5"/>
  <c r="K32" i="5"/>
  <c r="G31" i="5"/>
  <c r="K31" i="5"/>
  <c r="G30" i="5"/>
  <c r="M30" i="5" s="1"/>
  <c r="K30" i="5"/>
  <c r="E19" i="5"/>
  <c r="K19" i="5" s="1"/>
  <c r="C41" i="5" s="1"/>
  <c r="K41" i="5" s="1"/>
  <c r="G19" i="5"/>
  <c r="E18" i="5"/>
  <c r="K18" i="5" s="1"/>
  <c r="G18" i="5"/>
  <c r="E30" i="2"/>
  <c r="E29" i="2"/>
  <c r="G31" i="2"/>
  <c r="K31" i="2"/>
  <c r="K17" i="2"/>
  <c r="E17" i="2"/>
  <c r="G17" i="2"/>
  <c r="M17" i="2"/>
  <c r="I39" i="2"/>
  <c r="E39" i="2"/>
  <c r="G39" i="2"/>
  <c r="E16" i="2"/>
  <c r="G16" i="2"/>
  <c r="E15" i="2"/>
  <c r="G15" i="2"/>
  <c r="K29" i="2"/>
  <c r="K30" i="2"/>
  <c r="K28" i="2"/>
  <c r="G29" i="2"/>
  <c r="G30" i="2"/>
  <c r="G28" i="2"/>
  <c r="K16" i="2" l="1"/>
  <c r="C39" i="2" s="1"/>
  <c r="M39" i="2" s="1"/>
  <c r="O30" i="2"/>
  <c r="O29" i="2"/>
  <c r="K15" i="2"/>
  <c r="O17" i="2"/>
  <c r="E31" i="2"/>
  <c r="O31" i="2" s="1"/>
  <c r="C86" i="5"/>
  <c r="E33" i="5"/>
  <c r="M33" i="5" s="1"/>
  <c r="C35" i="5" s="1"/>
  <c r="M81" i="5"/>
  <c r="I33" i="2" l="1"/>
  <c r="C33" i="2"/>
</calcChain>
</file>

<file path=xl/sharedStrings.xml><?xml version="1.0" encoding="utf-8"?>
<sst xmlns="http://schemas.openxmlformats.org/spreadsheetml/2006/main" count="258" uniqueCount="64">
  <si>
    <t>x</t>
  </si>
  <si>
    <t xml:space="preserve">x </t>
  </si>
  <si>
    <t>Number of Gallons in an Acre-Inch</t>
  </si>
  <si>
    <t>=</t>
  </si>
  <si>
    <t>Roof Area (square feet)</t>
  </si>
  <si>
    <t>Enter Roof Area 2 (square feet):</t>
  </si>
  <si>
    <t>Enter Roof Area 1 (square feet):</t>
  </si>
  <si>
    <t>Enter Roof Area 3 (square feet):</t>
  </si>
  <si>
    <t>Total Area:</t>
  </si>
  <si>
    <t>Enter Number of Days in the Month:</t>
  </si>
  <si>
    <t>Enter Length of Rotation Period (days):</t>
  </si>
  <si>
    <t>How much water do you need?</t>
  </si>
  <si>
    <t>Number of Cattle</t>
  </si>
  <si>
    <t>-</t>
  </si>
  <si>
    <t>Rotation Period (days)</t>
  </si>
  <si>
    <t>/</t>
  </si>
  <si>
    <t>Number of Square Feet in an Acre</t>
  </si>
  <si>
    <t>Water Intake Per Cow (gallons/day)</t>
  </si>
  <si>
    <t>Enter Water Intake Per Cow (gallons/day):</t>
  </si>
  <si>
    <t>Per Day:</t>
  </si>
  <si>
    <t>Per Rotation Period:</t>
  </si>
  <si>
    <t>Per Month:</t>
  </si>
  <si>
    <t>Roof Area Required (square feet)</t>
  </si>
  <si>
    <t>Average Rainfall (inches/month)</t>
  </si>
  <si>
    <t xml:space="preserve"> Rainfall Runoff (gallons/month)</t>
  </si>
  <si>
    <t>Enter Average Rainfall (inches/month):</t>
  </si>
  <si>
    <t>Total (gallons)</t>
  </si>
  <si>
    <t>Enter Number of Cattle in Herd:</t>
  </si>
  <si>
    <t>Water Required (gallons/month)</t>
  </si>
  <si>
    <t>Water Required</t>
  </si>
  <si>
    <t>Complete this step to determine how much water your herd requires. Enter the quantities below and look for the results in the "Total" column.</t>
  </si>
  <si>
    <t>Complete this step if you have a KNOWN roof area or roof areas and you wish to calculate how much rainwater can be collected per month.</t>
  </si>
  <si>
    <t>Option 1: Finding Rainwater Runoff</t>
  </si>
  <si>
    <t>Option 2: Finding Required Roof Area</t>
  </si>
  <si>
    <t xml:space="preserve"> Roof Area 1:</t>
  </si>
  <si>
    <t>Roof Area 2:</t>
  </si>
  <si>
    <t>Roof Area 3:</t>
  </si>
  <si>
    <t>WATER REQUIREMENT CALCULATOR</t>
  </si>
  <si>
    <t>STEP 1: Determine the amount of water your herd requires</t>
  </si>
  <si>
    <t>Step 3: Option 1</t>
  </si>
  <si>
    <t>Step 4: Option 2</t>
  </si>
  <si>
    <t>INSTRUCTIONS TAB</t>
  </si>
  <si>
    <t>Rainwater harvesting is an efficient, low-cost method of providing water to cattle. This purpose of the calculator is to serve as a step-by-step tool for cattle producers to determine how much water their herd requires. Using this information, the amount of rainwater collected off a known roof area or areas (Option 1) OR the roof area required to water a herd (Option 2) can be computed.</t>
  </si>
  <si>
    <t>Complete this step to determine how much water your herd requires. Enter the quantities below and view the results in the "Total" column.</t>
  </si>
  <si>
    <t>Enter Number of Cattle in Your Herd:</t>
  </si>
  <si>
    <t>Enter Length of Month (days):</t>
  </si>
  <si>
    <t>STEP BY STEP PROCESS</t>
  </si>
  <si>
    <t>Step 2: Choose which option you require.</t>
  </si>
  <si>
    <t>Enter Length to Return (days):</t>
  </si>
  <si>
    <t>Will the current roof area support the herd?</t>
  </si>
  <si>
    <t>of and wish to know what roof area is required to support your herd.</t>
  </si>
  <si>
    <t>1 acre/43,560 feet</t>
  </si>
  <si>
    <t xml:space="preserve">Complete this step if you are building a structure to collect rainwater off </t>
  </si>
  <si>
    <t>Structure Area</t>
  </si>
  <si>
    <t>Complete this step if you are building a structure to collect rainwater off of and wish to know what roof area is required to support your herd.</t>
  </si>
  <si>
    <t>Water Required (gallons/rotation)</t>
  </si>
  <si>
    <t>Enter roof area(s) here. If only one roof, enter "0" for others.</t>
  </si>
  <si>
    <t>Gallons Extra (+) or Gallons Short (-)</t>
  </si>
  <si>
    <t>Enter the prompted quantities here. Pay attention to the specified units.</t>
  </si>
  <si>
    <t xml:space="preserve">Total Gallons of Water Needed for Cattle Herd. Calculated from values in table above. </t>
  </si>
  <si>
    <t>1 acre/43,560 sq. ft.</t>
  </si>
  <si>
    <t xml:space="preserve"> Rainfall Collection Efficiency</t>
  </si>
  <si>
    <t>Stormwater Likely to Be Collected</t>
  </si>
  <si>
    <t>This table is calculated from the data you entered at the top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</si>
</sst>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8"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b/>
      <sz val="11"/>
      <color theme="1"/>
      <name val="Calibri"/>
      <family val="2"/>
      <scheme val="minor"/>
    </font>
    <font>
      <sz val="10"/>
      <color theme="1"/>
      <name val="Calibri"/>
      <family val="2"/>
      <scheme val="minor"/>
    </font>
    <font>
      <b/>
      <u/>
      <sz val="10"/>
      <color theme="1"/>
      <name val="Calibri"/>
      <family val="2"/>
      <scheme val="minor"/>
    </font>
    <font>
      <u/>
      <sz val="10"/>
      <color theme="1"/>
      <name val="Calibri"/>
      <family val="2"/>
      <scheme val="minor"/>
    </font>
    <font>
      <b/>
      <sz val="10"/>
      <color theme="1"/>
      <name val="Calibri"/>
      <family val="2"/>
      <scheme val="minor"/>
    </font>
    <font>
      <b/>
      <i/>
      <sz val="10"/>
      <color theme="1"/>
      <name val="Calibri"/>
      <family val="2"/>
      <scheme val="minor"/>
    </font>
    <font>
      <b/>
      <i/>
      <sz val="11"/>
      <color theme="1"/>
      <name val="Calibri"/>
      <family val="2"/>
      <scheme val="minor"/>
    </font>
    <font>
      <sz val="11"/>
      <color theme="0"/>
      <name val="Calibri"/>
      <family val="2"/>
      <scheme val="minor"/>
    </font>
    <font>
      <sz val="10.5"/>
      <color rgb="FFFFFFFF"/>
      <name val="Calibri"/>
      <family val="2"/>
      <scheme val="minor"/>
    </font>
    <font>
      <b/>
      <sz val="12"/>
      <color theme="1"/>
      <name val="Calibri"/>
      <family val="2"/>
      <scheme val="minor"/>
    </font>
    <font>
      <b/>
      <sz val="14"/>
      <color theme="1"/>
      <name val="Calibri"/>
      <family val="2"/>
      <scheme val="minor"/>
    </font>
  </fonts>
  <fills count="13">
    <fill>
      <patternFill patternType="none"/>
    </fill>
    <fill>
      <patternFill patternType="gray125"/>
    </fill>
    <fill>
      <patternFill patternType="solid">
        <fgColor theme="4" tint="0.39997558519241921"/>
        <bgColor indexed="65"/>
      </patternFill>
    </fill>
    <fill>
      <patternFill patternType="solid">
        <fgColor theme="9" tint="0.39997558519241921"/>
        <bgColor indexed="65"/>
      </patternFill>
    </fill>
    <fill>
      <patternFill patternType="solid">
        <fgColor theme="3" tint="0.59999389629810485"/>
        <bgColor indexed="64"/>
      </patternFill>
    </fill>
    <fill>
      <patternFill patternType="solid">
        <fgColor theme="4" tint="0.39997558519241921"/>
        <bgColor indexed="64"/>
      </patternFill>
    </fill>
    <fill>
      <patternFill patternType="solid">
        <fgColor theme="0"/>
        <bgColor indexed="64"/>
      </patternFill>
    </fill>
    <fill>
      <patternFill patternType="solid">
        <fgColor theme="1" tint="0.499984740745262"/>
        <bgColor indexed="65"/>
      </patternFill>
    </fill>
    <fill>
      <patternFill patternType="solid">
        <fgColor theme="1" tint="0.499984740745262"/>
        <bgColor indexed="64"/>
      </patternFill>
    </fill>
    <fill>
      <patternFill patternType="solid">
        <fgColor theme="1"/>
        <bgColor indexed="64"/>
      </patternFill>
    </fill>
    <fill>
      <patternFill patternType="solid">
        <fgColor theme="0" tint="-4.9989318521683403E-2"/>
        <bgColor indexed="64"/>
      </patternFill>
    </fill>
    <fill>
      <patternFill patternType="solid">
        <fgColor theme="1" tint="0.14999847407452621"/>
        <bgColor indexed="64"/>
      </patternFill>
    </fill>
    <fill>
      <patternFill patternType="solid">
        <fgColor rgb="FFF57913"/>
        <bgColor indexed="64"/>
      </patternFill>
    </fill>
  </fills>
  <borders count="5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thin">
        <color auto="1"/>
      </bottom>
      <diagonal/>
    </border>
    <border>
      <left style="thin">
        <color auto="1"/>
      </left>
      <right/>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auto="1"/>
      </left>
      <right style="medium">
        <color auto="1"/>
      </right>
      <top style="thin">
        <color auto="1"/>
      </top>
      <bottom style="thin">
        <color auto="1"/>
      </bottom>
      <diagonal/>
    </border>
    <border>
      <left style="medium">
        <color auto="1"/>
      </left>
      <right style="thin">
        <color auto="1"/>
      </right>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bottom style="medium">
        <color auto="1"/>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style="thin">
        <color auto="1"/>
      </right>
      <top/>
      <bottom/>
      <diagonal/>
    </border>
    <border>
      <left/>
      <right style="thin">
        <color auto="1"/>
      </right>
      <top style="thin">
        <color auto="1"/>
      </top>
      <bottom/>
      <diagonal/>
    </border>
    <border>
      <left/>
      <right style="thin">
        <color auto="1"/>
      </right>
      <top/>
      <bottom style="thin">
        <color auto="1"/>
      </bottom>
      <diagonal/>
    </border>
    <border>
      <left/>
      <right style="medium">
        <color auto="1"/>
      </right>
      <top/>
      <bottom style="thin">
        <color auto="1"/>
      </bottom>
      <diagonal/>
    </border>
    <border>
      <left/>
      <right style="thin">
        <color auto="1"/>
      </right>
      <top style="thin">
        <color auto="1"/>
      </top>
      <bottom style="medium">
        <color auto="1"/>
      </bottom>
      <diagonal/>
    </border>
    <border>
      <left/>
      <right/>
      <top style="thin">
        <color auto="1"/>
      </top>
      <bottom style="medium">
        <color auto="1"/>
      </bottom>
      <diagonal/>
    </border>
  </borders>
  <cellStyleXfs count="13">
    <xf numFmtId="0" fontId="0" fillId="7" borderId="0"/>
    <xf numFmtId="0" fontId="4" fillId="0" borderId="0" applyNumberFormat="0" applyFill="0" applyBorder="0" applyAlignment="0" applyProtection="0"/>
    <xf numFmtId="0" fontId="5" fillId="0" borderId="0" applyNumberFormat="0" applyFill="0" applyBorder="0" applyAlignment="0" applyProtection="0"/>
    <xf numFmtId="0" fontId="4" fillId="2" borderId="0" applyNumberFormat="0" applyFill="0" applyBorder="0" applyAlignment="0" applyProtection="0"/>
    <xf numFmtId="0" fontId="5" fillId="2" borderId="0" applyNumberFormat="0" applyFill="0" applyBorder="0" applyAlignment="0" applyProtection="0"/>
    <xf numFmtId="0" fontId="4" fillId="2" borderId="0" applyNumberFormat="0" applyFill="0" applyBorder="0" applyAlignment="0" applyProtection="0"/>
    <xf numFmtId="0" fontId="5" fillId="2" borderId="0" applyNumberFormat="0" applyFill="0" applyBorder="0" applyAlignment="0" applyProtection="0"/>
    <xf numFmtId="0" fontId="4" fillId="3" borderId="0" applyNumberFormat="0" applyFill="0" applyBorder="0" applyAlignment="0" applyProtection="0"/>
    <xf numFmtId="0" fontId="5" fillId="3" borderId="0" applyNumberFormat="0" applyFill="0" applyBorder="0" applyAlignment="0" applyProtection="0"/>
    <xf numFmtId="0" fontId="4" fillId="7" borderId="0" applyNumberFormat="0" applyFill="0" applyBorder="0" applyAlignment="0" applyProtection="0"/>
    <xf numFmtId="0" fontId="5" fillId="7" borderId="0" applyNumberFormat="0" applyFill="0" applyBorder="0" applyAlignment="0" applyProtection="0"/>
    <xf numFmtId="0" fontId="4" fillId="7" borderId="0" applyNumberFormat="0" applyFill="0" applyBorder="0" applyAlignment="0" applyProtection="0"/>
    <xf numFmtId="0" fontId="5" fillId="7" borderId="0" applyNumberFormat="0" applyFill="0" applyBorder="0" applyAlignment="0" applyProtection="0"/>
  </cellStyleXfs>
  <cellXfs count="244">
    <xf numFmtId="0" fontId="0" fillId="7" borderId="0" xfId="0"/>
    <xf numFmtId="0" fontId="3" fillId="7" borderId="0" xfId="0" applyFont="1"/>
    <xf numFmtId="0" fontId="8" fillId="7" borderId="0" xfId="0" applyFont="1"/>
    <xf numFmtId="0" fontId="8" fillId="7" borderId="0" xfId="0" applyFont="1" applyAlignment="1">
      <alignment horizontal="center"/>
    </xf>
    <xf numFmtId="0" fontId="9" fillId="7" borderId="0" xfId="0" applyFont="1"/>
    <xf numFmtId="0" fontId="10" fillId="7" borderId="0" xfId="0" applyFont="1"/>
    <xf numFmtId="0" fontId="8" fillId="7" borderId="0" xfId="0" applyFont="1" applyAlignment="1">
      <alignment horizontal="center" wrapText="1"/>
    </xf>
    <xf numFmtId="0" fontId="8" fillId="7" borderId="0" xfId="0" applyFont="1" applyAlignment="1">
      <alignment wrapText="1"/>
    </xf>
    <xf numFmtId="0" fontId="11" fillId="7" borderId="12" xfId="0" applyFont="1" applyBorder="1"/>
    <xf numFmtId="0" fontId="8" fillId="7" borderId="13" xfId="0" applyFont="1" applyBorder="1"/>
    <xf numFmtId="0" fontId="8" fillId="7" borderId="13" xfId="0" applyFont="1" applyBorder="1" applyAlignment="1">
      <alignment horizontal="center"/>
    </xf>
    <xf numFmtId="0" fontId="8" fillId="7" borderId="14" xfId="0" applyFont="1" applyBorder="1"/>
    <xf numFmtId="0" fontId="8" fillId="7" borderId="15" xfId="0" applyFont="1" applyBorder="1"/>
    <xf numFmtId="0" fontId="8" fillId="7" borderId="0" xfId="0" applyFont="1" applyBorder="1"/>
    <xf numFmtId="0" fontId="8" fillId="7" borderId="0" xfId="0" applyFont="1" applyBorder="1" applyAlignment="1">
      <alignment horizontal="center"/>
    </xf>
    <xf numFmtId="0" fontId="8" fillId="7" borderId="16" xfId="0" applyFont="1" applyBorder="1"/>
    <xf numFmtId="0" fontId="12" fillId="7" borderId="15" xfId="0" applyFont="1" applyBorder="1"/>
    <xf numFmtId="0" fontId="11" fillId="7" borderId="15" xfId="0" applyFont="1" applyBorder="1"/>
    <xf numFmtId="0" fontId="8" fillId="5" borderId="12" xfId="0" applyFont="1" applyFill="1" applyBorder="1" applyAlignment="1">
      <alignment horizontal="right"/>
    </xf>
    <xf numFmtId="0" fontId="8" fillId="0" borderId="33" xfId="0" applyFont="1" applyFill="1" applyBorder="1" applyAlignment="1">
      <alignment horizontal="center"/>
    </xf>
    <xf numFmtId="0" fontId="8" fillId="8" borderId="0" xfId="0" applyFont="1" applyFill="1" applyBorder="1" applyAlignment="1">
      <alignment horizontal="center"/>
    </xf>
    <xf numFmtId="0" fontId="8" fillId="5" borderId="15" xfId="0" applyFont="1" applyFill="1" applyBorder="1" applyAlignment="1">
      <alignment horizontal="right"/>
    </xf>
    <xf numFmtId="0" fontId="8" fillId="0" borderId="34" xfId="0" applyFont="1" applyFill="1" applyBorder="1" applyAlignment="1">
      <alignment horizontal="center"/>
    </xf>
    <xf numFmtId="0" fontId="8" fillId="8" borderId="15" xfId="0" applyFont="1" applyFill="1" applyBorder="1"/>
    <xf numFmtId="0" fontId="8" fillId="5" borderId="17" xfId="0" applyFont="1" applyFill="1" applyBorder="1" applyAlignment="1">
      <alignment horizontal="right"/>
    </xf>
    <xf numFmtId="0" fontId="8" fillId="0" borderId="35" xfId="0" applyFont="1" applyFill="1" applyBorder="1" applyAlignment="1">
      <alignment horizontal="center"/>
    </xf>
    <xf numFmtId="0" fontId="8" fillId="7" borderId="0" xfId="0" applyFont="1" applyBorder="1" applyAlignment="1">
      <alignment horizontal="right"/>
    </xf>
    <xf numFmtId="0" fontId="8" fillId="8" borderId="0" xfId="0" applyFont="1" applyFill="1" applyBorder="1"/>
    <xf numFmtId="0" fontId="11" fillId="4" borderId="8" xfId="0" applyFont="1" applyFill="1" applyBorder="1" applyAlignment="1">
      <alignment horizontal="center" vertical="center"/>
    </xf>
    <xf numFmtId="0" fontId="11" fillId="4" borderId="9" xfId="0" applyFont="1" applyFill="1" applyBorder="1" applyAlignment="1">
      <alignment horizontal="center"/>
    </xf>
    <xf numFmtId="0" fontId="11" fillId="4" borderId="9" xfId="0" applyFont="1" applyFill="1" applyBorder="1" applyAlignment="1">
      <alignment horizontal="center" vertical="center" wrapText="1"/>
    </xf>
    <xf numFmtId="0" fontId="11" fillId="4" borderId="9" xfId="0" applyFont="1" applyFill="1" applyBorder="1" applyAlignment="1">
      <alignment horizontal="center" wrapText="1"/>
    </xf>
    <xf numFmtId="0" fontId="8" fillId="4" borderId="9" xfId="0" applyFont="1" applyFill="1" applyBorder="1" applyAlignment="1">
      <alignment horizontal="center" wrapText="1"/>
    </xf>
    <xf numFmtId="0" fontId="11" fillId="4" borderId="22" xfId="0" applyFont="1" applyFill="1" applyBorder="1" applyAlignment="1">
      <alignment horizontal="center" vertical="center"/>
    </xf>
    <xf numFmtId="0" fontId="8" fillId="6" borderId="4" xfId="0" applyFont="1" applyFill="1" applyBorder="1" applyAlignment="1">
      <alignment horizontal="right"/>
    </xf>
    <xf numFmtId="0" fontId="8" fillId="6" borderId="0" xfId="0" applyFont="1" applyFill="1" applyBorder="1" applyAlignment="1">
      <alignment horizontal="right"/>
    </xf>
    <xf numFmtId="0" fontId="8" fillId="6" borderId="0" xfId="0" applyFont="1" applyFill="1" applyBorder="1" applyAlignment="1">
      <alignment horizontal="center"/>
    </xf>
    <xf numFmtId="0" fontId="11" fillId="6" borderId="0" xfId="0" applyFont="1" applyFill="1" applyBorder="1" applyAlignment="1">
      <alignment horizontal="center"/>
    </xf>
    <xf numFmtId="0" fontId="8" fillId="6" borderId="3" xfId="0" applyFont="1" applyFill="1" applyBorder="1" applyAlignment="1">
      <alignment horizontal="right"/>
    </xf>
    <xf numFmtId="0" fontId="8" fillId="6" borderId="11" xfId="0" applyFont="1" applyFill="1" applyBorder="1" applyAlignment="1">
      <alignment horizontal="right"/>
    </xf>
    <xf numFmtId="0" fontId="8" fillId="6" borderId="11" xfId="0" applyFont="1" applyFill="1" applyBorder="1" applyAlignment="1">
      <alignment horizontal="center"/>
    </xf>
    <xf numFmtId="0" fontId="8" fillId="8" borderId="0" xfId="0" applyFont="1" applyFill="1" applyBorder="1" applyAlignment="1">
      <alignment horizontal="right"/>
    </xf>
    <xf numFmtId="0" fontId="8" fillId="7" borderId="0" xfId="0" applyFont="1" applyBorder="1" applyAlignment="1">
      <alignment horizontal="left"/>
    </xf>
    <xf numFmtId="0" fontId="11" fillId="4" borderId="10" xfId="0" applyFont="1" applyFill="1" applyBorder="1" applyAlignment="1">
      <alignment horizontal="center" wrapText="1"/>
    </xf>
    <xf numFmtId="0" fontId="11" fillId="7" borderId="0" xfId="0" applyFont="1" applyBorder="1" applyAlignment="1">
      <alignment horizontal="center"/>
    </xf>
    <xf numFmtId="0" fontId="8" fillId="6" borderId="2" xfId="0" applyFont="1" applyFill="1" applyBorder="1" applyAlignment="1">
      <alignment horizontal="right"/>
    </xf>
    <xf numFmtId="0" fontId="8" fillId="6" borderId="7" xfId="0" applyFont="1" applyFill="1" applyBorder="1" applyAlignment="1">
      <alignment horizontal="right"/>
    </xf>
    <xf numFmtId="0" fontId="8" fillId="6" borderId="7" xfId="0" applyFont="1" applyFill="1" applyBorder="1" applyAlignment="1">
      <alignment horizontal="center"/>
    </xf>
    <xf numFmtId="164" fontId="8" fillId="6" borderId="7" xfId="0" applyNumberFormat="1" applyFont="1" applyFill="1" applyBorder="1" applyAlignment="1">
      <alignment horizontal="center"/>
    </xf>
    <xf numFmtId="1" fontId="8" fillId="7" borderId="0" xfId="0" applyNumberFormat="1" applyFont="1" applyBorder="1" applyAlignment="1">
      <alignment horizontal="center"/>
    </xf>
    <xf numFmtId="164" fontId="8" fillId="6" borderId="0" xfId="0" applyNumberFormat="1" applyFont="1" applyFill="1" applyBorder="1" applyAlignment="1">
      <alignment horizontal="center"/>
    </xf>
    <xf numFmtId="0" fontId="8" fillId="6" borderId="8" xfId="0" applyFont="1" applyFill="1" applyBorder="1" applyAlignment="1">
      <alignment horizontal="right"/>
    </xf>
    <xf numFmtId="0" fontId="8" fillId="6" borderId="9" xfId="0" applyFont="1" applyFill="1" applyBorder="1" applyAlignment="1">
      <alignment horizontal="right"/>
    </xf>
    <xf numFmtId="0" fontId="8" fillId="6" borderId="9" xfId="0" applyFont="1" applyFill="1" applyBorder="1" applyAlignment="1">
      <alignment horizontal="center"/>
    </xf>
    <xf numFmtId="164" fontId="8" fillId="6" borderId="9" xfId="0" applyNumberFormat="1" applyFont="1" applyFill="1" applyBorder="1" applyAlignment="1">
      <alignment horizontal="center"/>
    </xf>
    <xf numFmtId="164" fontId="8" fillId="8" borderId="0" xfId="0" applyNumberFormat="1" applyFont="1" applyFill="1" applyBorder="1" applyAlignment="1">
      <alignment horizontal="center"/>
    </xf>
    <xf numFmtId="1" fontId="8" fillId="8" borderId="0" xfId="0" applyNumberFormat="1" applyFont="1" applyFill="1" applyBorder="1" applyAlignment="1">
      <alignment horizontal="center"/>
    </xf>
    <xf numFmtId="0" fontId="8" fillId="4" borderId="8" xfId="0" applyFont="1" applyFill="1" applyBorder="1" applyAlignment="1">
      <alignment shrinkToFit="1"/>
    </xf>
    <xf numFmtId="0" fontId="8" fillId="8" borderId="0" xfId="0" applyFont="1" applyFill="1" applyBorder="1" applyAlignment="1">
      <alignment horizontal="left"/>
    </xf>
    <xf numFmtId="0" fontId="8" fillId="8" borderId="16" xfId="0" applyFont="1" applyFill="1" applyBorder="1"/>
    <xf numFmtId="0" fontId="8" fillId="8" borderId="0" xfId="0" applyFont="1" applyFill="1"/>
    <xf numFmtId="0" fontId="11" fillId="4" borderId="8" xfId="0" applyFont="1" applyFill="1" applyBorder="1" applyAlignment="1">
      <alignment horizontal="center" wrapText="1"/>
    </xf>
    <xf numFmtId="0" fontId="8" fillId="7" borderId="17" xfId="0" applyFont="1" applyBorder="1"/>
    <xf numFmtId="0" fontId="8" fillId="7" borderId="20" xfId="0" applyFont="1" applyBorder="1"/>
    <xf numFmtId="0" fontId="8" fillId="6" borderId="20" xfId="0" applyFont="1" applyFill="1" applyBorder="1" applyAlignment="1">
      <alignment horizontal="center"/>
    </xf>
    <xf numFmtId="0" fontId="8" fillId="7" borderId="20" xfId="0" applyFont="1" applyBorder="1" applyAlignment="1">
      <alignment horizontal="center"/>
    </xf>
    <xf numFmtId="0" fontId="8" fillId="7" borderId="21" xfId="0" applyFont="1" applyBorder="1"/>
    <xf numFmtId="0" fontId="8" fillId="8" borderId="0" xfId="0" applyFont="1" applyFill="1" applyAlignment="1">
      <alignment horizontal="center"/>
    </xf>
    <xf numFmtId="0" fontId="11" fillId="7" borderId="13" xfId="0" applyFont="1" applyBorder="1"/>
    <xf numFmtId="0" fontId="8" fillId="8" borderId="13" xfId="0" applyFont="1" applyFill="1" applyBorder="1"/>
    <xf numFmtId="0" fontId="8" fillId="8" borderId="13" xfId="0" applyFont="1" applyFill="1" applyBorder="1" applyAlignment="1">
      <alignment horizontal="center"/>
    </xf>
    <xf numFmtId="0" fontId="8" fillId="8" borderId="14" xfId="0" applyFont="1" applyFill="1" applyBorder="1"/>
    <xf numFmtId="0" fontId="8" fillId="6" borderId="26" xfId="0" applyFont="1" applyFill="1" applyBorder="1" applyAlignment="1">
      <alignment horizontal="right"/>
    </xf>
    <xf numFmtId="0" fontId="8" fillId="6" borderId="20" xfId="0" applyFont="1" applyFill="1" applyBorder="1" applyAlignment="1">
      <alignment horizontal="right"/>
    </xf>
    <xf numFmtId="0" fontId="8" fillId="8" borderId="13" xfId="0" applyFont="1" applyFill="1" applyBorder="1" applyAlignment="1">
      <alignment horizontal="right"/>
    </xf>
    <xf numFmtId="0" fontId="8" fillId="8" borderId="14" xfId="0" applyFont="1" applyFill="1" applyBorder="1" applyAlignment="1">
      <alignment horizontal="center"/>
    </xf>
    <xf numFmtId="0" fontId="11" fillId="7" borderId="0" xfId="0" applyFont="1" applyBorder="1"/>
    <xf numFmtId="0" fontId="8" fillId="8" borderId="16" xfId="0" applyFont="1" applyFill="1" applyBorder="1" applyAlignment="1">
      <alignment horizontal="center"/>
    </xf>
    <xf numFmtId="0" fontId="12" fillId="7" borderId="0" xfId="0" applyFont="1" applyBorder="1"/>
    <xf numFmtId="0" fontId="8" fillId="8" borderId="20" xfId="0" applyFont="1" applyFill="1" applyBorder="1"/>
    <xf numFmtId="0" fontId="11" fillId="4" borderId="22" xfId="0" applyFont="1" applyFill="1" applyBorder="1" applyAlignment="1">
      <alignment horizontal="center" wrapText="1"/>
    </xf>
    <xf numFmtId="1" fontId="8" fillId="8" borderId="16" xfId="0" applyNumberFormat="1" applyFont="1" applyFill="1" applyBorder="1" applyAlignment="1">
      <alignment horizontal="center"/>
    </xf>
    <xf numFmtId="0" fontId="8" fillId="4" borderId="18" xfId="0" applyFont="1" applyFill="1" applyBorder="1" applyAlignment="1">
      <alignment shrinkToFit="1"/>
    </xf>
    <xf numFmtId="0" fontId="8" fillId="6" borderId="19" xfId="0" applyFont="1" applyFill="1" applyBorder="1" applyAlignment="1">
      <alignment horizontal="center"/>
    </xf>
    <xf numFmtId="0" fontId="8" fillId="8" borderId="20" xfId="0" applyFont="1" applyFill="1" applyBorder="1" applyAlignment="1">
      <alignment horizontal="left"/>
    </xf>
    <xf numFmtId="0" fontId="8" fillId="8" borderId="20" xfId="0" applyFont="1" applyFill="1" applyBorder="1" applyAlignment="1">
      <alignment horizontal="center"/>
    </xf>
    <xf numFmtId="164" fontId="8" fillId="8" borderId="20" xfId="0" applyNumberFormat="1" applyFont="1" applyFill="1" applyBorder="1" applyAlignment="1">
      <alignment horizontal="center"/>
    </xf>
    <xf numFmtId="1" fontId="8" fillId="8" borderId="21" xfId="0" applyNumberFormat="1" applyFont="1" applyFill="1" applyBorder="1" applyAlignment="1">
      <alignment horizontal="center"/>
    </xf>
    <xf numFmtId="0" fontId="8" fillId="8" borderId="0" xfId="0" applyFont="1" applyFill="1" applyBorder="1" applyAlignment="1">
      <alignment shrinkToFit="1"/>
    </xf>
    <xf numFmtId="0" fontId="8" fillId="8" borderId="13" xfId="0" applyFont="1" applyFill="1" applyBorder="1" applyAlignment="1">
      <alignment shrinkToFit="1"/>
    </xf>
    <xf numFmtId="0" fontId="8" fillId="8" borderId="13" xfId="0" applyFont="1" applyFill="1" applyBorder="1" applyAlignment="1">
      <alignment horizontal="left"/>
    </xf>
    <xf numFmtId="164" fontId="8" fillId="8" borderId="13" xfId="0" applyNumberFormat="1" applyFont="1" applyFill="1" applyBorder="1" applyAlignment="1">
      <alignment horizontal="center"/>
    </xf>
    <xf numFmtId="0" fontId="3" fillId="7" borderId="0" xfId="0" applyFont="1" applyAlignment="1">
      <alignment horizontal="center"/>
    </xf>
    <xf numFmtId="0" fontId="7" fillId="7" borderId="13" xfId="0" applyFont="1" applyBorder="1"/>
    <xf numFmtId="0" fontId="3" fillId="7" borderId="13" xfId="0" applyFont="1" applyBorder="1"/>
    <xf numFmtId="0" fontId="3" fillId="7" borderId="13" xfId="0" applyFont="1" applyBorder="1" applyAlignment="1">
      <alignment horizontal="center"/>
    </xf>
    <xf numFmtId="0" fontId="3" fillId="7" borderId="14" xfId="0" applyFont="1" applyBorder="1"/>
    <xf numFmtId="0" fontId="3" fillId="7" borderId="15" xfId="0" applyFont="1" applyBorder="1"/>
    <xf numFmtId="0" fontId="3" fillId="7" borderId="0" xfId="0" applyFont="1" applyBorder="1"/>
    <xf numFmtId="0" fontId="3" fillId="7" borderId="0" xfId="0" applyFont="1" applyBorder="1" applyAlignment="1">
      <alignment horizontal="center"/>
    </xf>
    <xf numFmtId="0" fontId="3" fillId="7" borderId="16" xfId="0" applyFont="1" applyBorder="1"/>
    <xf numFmtId="0" fontId="13" fillId="7" borderId="15" xfId="0" applyFont="1" applyBorder="1"/>
    <xf numFmtId="0" fontId="7" fillId="7" borderId="15" xfId="0" applyFont="1" applyBorder="1"/>
    <xf numFmtId="0" fontId="3" fillId="5" borderId="27" xfId="0" applyFont="1" applyFill="1" applyBorder="1" applyAlignment="1">
      <alignment horizontal="right"/>
    </xf>
    <xf numFmtId="0" fontId="3" fillId="8" borderId="0" xfId="0" applyFont="1" applyFill="1" applyBorder="1" applyAlignment="1">
      <alignment horizontal="center"/>
    </xf>
    <xf numFmtId="0" fontId="3" fillId="5" borderId="29" xfId="0" applyFont="1" applyFill="1" applyBorder="1" applyAlignment="1">
      <alignment horizontal="right"/>
    </xf>
    <xf numFmtId="0" fontId="3" fillId="8" borderId="15" xfId="0" applyFont="1" applyFill="1" applyBorder="1"/>
    <xf numFmtId="0" fontId="3" fillId="5" borderId="31" xfId="0" applyFont="1" applyFill="1" applyBorder="1" applyAlignment="1">
      <alignment horizontal="right"/>
    </xf>
    <xf numFmtId="0" fontId="3" fillId="0" borderId="32" xfId="0" applyFont="1" applyFill="1" applyBorder="1" applyAlignment="1">
      <alignment horizontal="center"/>
    </xf>
    <xf numFmtId="0" fontId="3" fillId="7" borderId="0" xfId="0" applyFont="1" applyBorder="1" applyAlignment="1">
      <alignment horizontal="right"/>
    </xf>
    <xf numFmtId="0" fontId="3" fillId="8" borderId="0" xfId="0" applyFont="1" applyFill="1" applyBorder="1"/>
    <xf numFmtId="0" fontId="7" fillId="4" borderId="8" xfId="0" applyFont="1" applyFill="1" applyBorder="1" applyAlignment="1">
      <alignment horizontal="center" vertical="center"/>
    </xf>
    <xf numFmtId="0" fontId="7" fillId="4" borderId="9" xfId="0" applyFont="1" applyFill="1" applyBorder="1" applyAlignment="1">
      <alignment horizontal="center"/>
    </xf>
    <xf numFmtId="0" fontId="7" fillId="4" borderId="9" xfId="0" applyFont="1" applyFill="1" applyBorder="1" applyAlignment="1">
      <alignment horizontal="center" vertical="center" wrapText="1"/>
    </xf>
    <xf numFmtId="0" fontId="7" fillId="4" borderId="9" xfId="0" applyFont="1" applyFill="1" applyBorder="1" applyAlignment="1">
      <alignment horizontal="center" wrapText="1"/>
    </xf>
    <xf numFmtId="0" fontId="3" fillId="4" borderId="9" xfId="0" applyFont="1" applyFill="1" applyBorder="1" applyAlignment="1">
      <alignment horizontal="center" wrapText="1"/>
    </xf>
    <xf numFmtId="0" fontId="7" fillId="4" borderId="22" xfId="0" applyFont="1" applyFill="1" applyBorder="1" applyAlignment="1">
      <alignment horizontal="center" vertical="center"/>
    </xf>
    <xf numFmtId="0" fontId="3" fillId="8" borderId="0" xfId="0" applyFont="1" applyFill="1" applyBorder="1" applyAlignment="1">
      <alignment horizontal="right"/>
    </xf>
    <xf numFmtId="0" fontId="7" fillId="4" borderId="10" xfId="0" applyFont="1" applyFill="1" applyBorder="1" applyAlignment="1">
      <alignment horizontal="center" wrapText="1"/>
    </xf>
    <xf numFmtId="1" fontId="3" fillId="7" borderId="0" xfId="0" applyNumberFormat="1" applyFont="1" applyBorder="1" applyAlignment="1">
      <alignment horizontal="center"/>
    </xf>
    <xf numFmtId="164" fontId="3" fillId="8" borderId="0" xfId="0" applyNumberFormat="1" applyFont="1" applyFill="1" applyBorder="1" applyAlignment="1">
      <alignment horizontal="center"/>
    </xf>
    <xf numFmtId="1" fontId="3" fillId="8" borderId="0" xfId="0" applyNumberFormat="1" applyFont="1" applyFill="1" applyBorder="1" applyAlignment="1">
      <alignment horizontal="center"/>
    </xf>
    <xf numFmtId="0" fontId="3" fillId="8" borderId="0" xfId="0" applyFont="1" applyFill="1" applyBorder="1" applyAlignment="1">
      <alignment horizontal="left"/>
    </xf>
    <xf numFmtId="0" fontId="3" fillId="8" borderId="16" xfId="0" applyFont="1" applyFill="1" applyBorder="1"/>
    <xf numFmtId="0" fontId="3" fillId="8" borderId="0" xfId="0" applyFont="1" applyFill="1"/>
    <xf numFmtId="0" fontId="7" fillId="4" borderId="8" xfId="0" applyFont="1" applyFill="1" applyBorder="1" applyAlignment="1">
      <alignment horizontal="center" wrapText="1"/>
    </xf>
    <xf numFmtId="0" fontId="3" fillId="7" borderId="17" xfId="0" applyFont="1" applyBorder="1"/>
    <xf numFmtId="0" fontId="3" fillId="7" borderId="20" xfId="0" applyFont="1" applyBorder="1"/>
    <xf numFmtId="0" fontId="3" fillId="7" borderId="21" xfId="0" applyFont="1" applyBorder="1"/>
    <xf numFmtId="0" fontId="3" fillId="8" borderId="0" xfId="0" applyFont="1" applyFill="1" applyAlignment="1">
      <alignment horizontal="center"/>
    </xf>
    <xf numFmtId="0" fontId="3" fillId="6" borderId="3" xfId="0" applyFont="1" applyFill="1" applyBorder="1" applyAlignment="1" applyProtection="1">
      <alignment horizontal="right"/>
    </xf>
    <xf numFmtId="0" fontId="3" fillId="6" borderId="11" xfId="0" applyFont="1" applyFill="1" applyBorder="1" applyAlignment="1" applyProtection="1">
      <alignment horizontal="right"/>
    </xf>
    <xf numFmtId="0" fontId="3" fillId="6" borderId="11" xfId="0" applyFont="1" applyFill="1" applyBorder="1" applyAlignment="1" applyProtection="1">
      <alignment horizontal="center"/>
    </xf>
    <xf numFmtId="0" fontId="3" fillId="6" borderId="25" xfId="0" applyFont="1" applyFill="1" applyBorder="1" applyAlignment="1" applyProtection="1">
      <alignment horizontal="center"/>
    </xf>
    <xf numFmtId="0" fontId="2" fillId="4" borderId="8" xfId="0" applyFont="1" applyFill="1" applyBorder="1" applyAlignment="1">
      <alignment shrinkToFit="1"/>
    </xf>
    <xf numFmtId="0" fontId="7" fillId="7" borderId="12" xfId="0" applyFont="1" applyBorder="1" applyProtection="1"/>
    <xf numFmtId="3" fontId="8" fillId="6" borderId="23" xfId="0" applyNumberFormat="1" applyFont="1" applyFill="1" applyBorder="1" applyAlignment="1">
      <alignment horizontal="center"/>
    </xf>
    <xf numFmtId="3" fontId="8" fillId="6" borderId="24" xfId="0" applyNumberFormat="1" applyFont="1" applyFill="1" applyBorder="1" applyAlignment="1">
      <alignment horizontal="center"/>
    </xf>
    <xf numFmtId="3" fontId="8" fillId="6" borderId="25" xfId="0" applyNumberFormat="1" applyFont="1" applyFill="1" applyBorder="1" applyAlignment="1">
      <alignment horizontal="center"/>
    </xf>
    <xf numFmtId="3" fontId="8" fillId="0" borderId="33" xfId="0" applyNumberFormat="1" applyFont="1" applyFill="1" applyBorder="1" applyAlignment="1">
      <alignment horizontal="center"/>
    </xf>
    <xf numFmtId="3" fontId="8" fillId="0" borderId="34" xfId="0" applyNumberFormat="1" applyFont="1" applyFill="1" applyBorder="1" applyAlignment="1">
      <alignment horizontal="center"/>
    </xf>
    <xf numFmtId="3" fontId="8" fillId="0" borderId="35" xfId="0" applyNumberFormat="1" applyFont="1" applyFill="1" applyBorder="1" applyAlignment="1">
      <alignment horizontal="center"/>
    </xf>
    <xf numFmtId="3" fontId="8" fillId="6" borderId="7" xfId="0" applyNumberFormat="1" applyFont="1" applyFill="1" applyBorder="1" applyAlignment="1">
      <alignment horizontal="center"/>
    </xf>
    <xf numFmtId="3" fontId="8" fillId="6" borderId="0" xfId="0" applyNumberFormat="1" applyFont="1" applyFill="1" applyBorder="1" applyAlignment="1">
      <alignment horizontal="center"/>
    </xf>
    <xf numFmtId="3" fontId="8" fillId="6" borderId="9" xfId="0" applyNumberFormat="1" applyFont="1" applyFill="1" applyBorder="1" applyAlignment="1">
      <alignment horizontal="center"/>
    </xf>
    <xf numFmtId="3" fontId="8" fillId="6" borderId="5" xfId="0" applyNumberFormat="1" applyFont="1" applyFill="1" applyBorder="1" applyAlignment="1">
      <alignment horizontal="center"/>
    </xf>
    <xf numFmtId="3" fontId="8" fillId="6" borderId="6" xfId="0" applyNumberFormat="1" applyFont="1" applyFill="1" applyBorder="1" applyAlignment="1">
      <alignment horizontal="center"/>
    </xf>
    <xf numFmtId="3" fontId="8" fillId="6" borderId="1" xfId="0" applyNumberFormat="1" applyFont="1" applyFill="1" applyBorder="1" applyAlignment="1">
      <alignment horizontal="center"/>
    </xf>
    <xf numFmtId="4" fontId="8" fillId="6" borderId="20" xfId="0" applyNumberFormat="1" applyFont="1" applyFill="1" applyBorder="1" applyAlignment="1">
      <alignment horizontal="center"/>
    </xf>
    <xf numFmtId="3" fontId="8" fillId="6" borderId="26" xfId="0" applyNumberFormat="1" applyFont="1" applyFill="1" applyBorder="1" applyAlignment="1">
      <alignment horizontal="center"/>
    </xf>
    <xf numFmtId="3" fontId="8" fillId="6" borderId="20" xfId="0" applyNumberFormat="1" applyFont="1" applyFill="1" applyBorder="1" applyAlignment="1">
      <alignment horizontal="center"/>
    </xf>
    <xf numFmtId="3" fontId="8" fillId="6" borderId="19" xfId="0" applyNumberFormat="1" applyFont="1" applyFill="1" applyBorder="1" applyAlignment="1">
      <alignment horizontal="center"/>
    </xf>
    <xf numFmtId="3" fontId="8" fillId="6" borderId="36" xfId="0" applyNumberFormat="1" applyFont="1" applyFill="1" applyBorder="1" applyAlignment="1">
      <alignment horizontal="center"/>
    </xf>
    <xf numFmtId="3" fontId="8" fillId="6" borderId="30" xfId="0" applyNumberFormat="1" applyFont="1" applyFill="1" applyBorder="1" applyAlignment="1">
      <alignment horizontal="center"/>
    </xf>
    <xf numFmtId="3" fontId="8" fillId="6" borderId="32" xfId="0" applyNumberFormat="1" applyFont="1" applyFill="1" applyBorder="1" applyAlignment="1">
      <alignment horizontal="center"/>
    </xf>
    <xf numFmtId="0" fontId="11" fillId="6" borderId="11" xfId="0" applyFont="1" applyFill="1" applyBorder="1" applyAlignment="1">
      <alignment horizontal="center"/>
    </xf>
    <xf numFmtId="0" fontId="3" fillId="10" borderId="4" xfId="0" applyFont="1" applyFill="1" applyBorder="1" applyAlignment="1" applyProtection="1">
      <alignment horizontal="right"/>
    </xf>
    <xf numFmtId="0" fontId="3" fillId="10" borderId="0" xfId="0" applyFont="1" applyFill="1" applyBorder="1" applyAlignment="1" applyProtection="1">
      <alignment horizontal="right"/>
    </xf>
    <xf numFmtId="0" fontId="3" fillId="10" borderId="0" xfId="0" applyFont="1" applyFill="1" applyBorder="1" applyAlignment="1" applyProtection="1">
      <alignment horizontal="center"/>
    </xf>
    <xf numFmtId="0" fontId="7" fillId="10" borderId="0" xfId="0" applyFont="1" applyFill="1" applyBorder="1" applyAlignment="1" applyProtection="1">
      <alignment horizontal="center"/>
    </xf>
    <xf numFmtId="0" fontId="11" fillId="10" borderId="0" xfId="0" applyFont="1" applyFill="1" applyBorder="1" applyAlignment="1">
      <alignment horizontal="center"/>
    </xf>
    <xf numFmtId="3" fontId="3" fillId="10" borderId="23" xfId="0" applyNumberFormat="1" applyFont="1" applyFill="1" applyBorder="1" applyAlignment="1" applyProtection="1">
      <alignment horizontal="center"/>
    </xf>
    <xf numFmtId="0" fontId="3" fillId="10" borderId="3" xfId="0" applyFont="1" applyFill="1" applyBorder="1" applyAlignment="1" applyProtection="1">
      <alignment horizontal="right"/>
    </xf>
    <xf numFmtId="0" fontId="3" fillId="10" borderId="11" xfId="0" applyFont="1" applyFill="1" applyBorder="1" applyAlignment="1" applyProtection="1">
      <alignment horizontal="right"/>
    </xf>
    <xf numFmtId="0" fontId="3" fillId="10" borderId="11" xfId="0" applyFont="1" applyFill="1" applyBorder="1" applyAlignment="1" applyProtection="1">
      <alignment horizontal="center"/>
    </xf>
    <xf numFmtId="0" fontId="11" fillId="10" borderId="11" xfId="0" applyFont="1" applyFill="1" applyBorder="1" applyAlignment="1">
      <alignment horizontal="center"/>
    </xf>
    <xf numFmtId="3" fontId="3" fillId="10" borderId="25" xfId="0" applyNumberFormat="1" applyFont="1" applyFill="1" applyBorder="1" applyAlignment="1" applyProtection="1">
      <alignment horizontal="center"/>
    </xf>
    <xf numFmtId="0" fontId="3" fillId="10" borderId="2" xfId="0" applyFont="1" applyFill="1" applyBorder="1" applyAlignment="1">
      <alignment horizontal="right"/>
    </xf>
    <xf numFmtId="0" fontId="3" fillId="10" borderId="7" xfId="0" applyFont="1" applyFill="1" applyBorder="1" applyAlignment="1">
      <alignment horizontal="right"/>
    </xf>
    <xf numFmtId="3" fontId="3" fillId="10" borderId="7" xfId="0" applyNumberFormat="1" applyFont="1" applyFill="1" applyBorder="1" applyAlignment="1">
      <alignment horizontal="center"/>
    </xf>
    <xf numFmtId="0" fontId="3" fillId="10" borderId="7" xfId="0" applyFont="1" applyFill="1" applyBorder="1" applyAlignment="1">
      <alignment horizontal="center"/>
    </xf>
    <xf numFmtId="164" fontId="3" fillId="10" borderId="7" xfId="0" applyNumberFormat="1" applyFont="1" applyFill="1" applyBorder="1" applyAlignment="1">
      <alignment horizontal="center"/>
    </xf>
    <xf numFmtId="0" fontId="3" fillId="10" borderId="4" xfId="0" applyFont="1" applyFill="1" applyBorder="1" applyAlignment="1">
      <alignment horizontal="right"/>
    </xf>
    <xf numFmtId="0" fontId="3" fillId="10" borderId="0" xfId="0" applyFont="1" applyFill="1" applyBorder="1" applyAlignment="1">
      <alignment horizontal="right"/>
    </xf>
    <xf numFmtId="3" fontId="3" fillId="10" borderId="0" xfId="0" applyNumberFormat="1" applyFont="1" applyFill="1" applyBorder="1" applyAlignment="1">
      <alignment horizontal="center"/>
    </xf>
    <xf numFmtId="0" fontId="3" fillId="10" borderId="0" xfId="0" applyFont="1" applyFill="1" applyBorder="1" applyAlignment="1">
      <alignment horizontal="center"/>
    </xf>
    <xf numFmtId="164" fontId="3" fillId="10" borderId="0" xfId="0" applyNumberFormat="1" applyFont="1" applyFill="1" applyBorder="1" applyAlignment="1">
      <alignment horizontal="center"/>
    </xf>
    <xf numFmtId="0" fontId="3" fillId="10" borderId="8" xfId="0" applyFont="1" applyFill="1" applyBorder="1" applyAlignment="1">
      <alignment horizontal="right"/>
    </xf>
    <xf numFmtId="0" fontId="3" fillId="10" borderId="9" xfId="0" applyFont="1" applyFill="1" applyBorder="1" applyAlignment="1">
      <alignment horizontal="right"/>
    </xf>
    <xf numFmtId="3" fontId="3" fillId="10" borderId="9" xfId="0" applyNumberFormat="1" applyFont="1" applyFill="1" applyBorder="1" applyAlignment="1">
      <alignment horizontal="center"/>
    </xf>
    <xf numFmtId="0" fontId="3" fillId="10" borderId="9" xfId="0" applyFont="1" applyFill="1" applyBorder="1" applyAlignment="1">
      <alignment horizontal="center"/>
    </xf>
    <xf numFmtId="164" fontId="3" fillId="10" borderId="9" xfId="0" applyNumberFormat="1" applyFont="1" applyFill="1" applyBorder="1" applyAlignment="1">
      <alignment horizontal="center"/>
    </xf>
    <xf numFmtId="3" fontId="3" fillId="10" borderId="26" xfId="0" applyNumberFormat="1" applyFont="1" applyFill="1" applyBorder="1" applyAlignment="1">
      <alignment horizontal="center"/>
    </xf>
    <xf numFmtId="0" fontId="3" fillId="10" borderId="20" xfId="0" applyFont="1" applyFill="1" applyBorder="1" applyAlignment="1">
      <alignment horizontal="center"/>
    </xf>
    <xf numFmtId="3" fontId="3" fillId="10" borderId="20" xfId="0" applyNumberFormat="1" applyFont="1" applyFill="1" applyBorder="1" applyAlignment="1">
      <alignment horizontal="center"/>
    </xf>
    <xf numFmtId="0" fontId="16" fillId="6" borderId="1" xfId="0" applyFont="1" applyFill="1" applyBorder="1" applyAlignment="1">
      <alignment horizontal="center"/>
    </xf>
    <xf numFmtId="0" fontId="17" fillId="10" borderId="1" xfId="0" applyFont="1" applyFill="1" applyBorder="1" applyAlignment="1">
      <alignment horizontal="center"/>
    </xf>
    <xf numFmtId="3" fontId="7" fillId="10" borderId="1" xfId="0" applyNumberFormat="1" applyFont="1" applyFill="1" applyBorder="1" applyAlignment="1">
      <alignment horizontal="center"/>
    </xf>
    <xf numFmtId="0" fontId="1" fillId="10" borderId="7" xfId="0" applyFont="1" applyFill="1" applyBorder="1" applyAlignment="1">
      <alignment horizontal="center"/>
    </xf>
    <xf numFmtId="0" fontId="1" fillId="10" borderId="0" xfId="0" applyFont="1" applyFill="1" applyBorder="1" applyAlignment="1">
      <alignment horizontal="center"/>
    </xf>
    <xf numFmtId="4" fontId="3" fillId="10" borderId="7" xfId="0" applyNumberFormat="1" applyFont="1" applyFill="1" applyBorder="1" applyAlignment="1">
      <alignment horizontal="center"/>
    </xf>
    <xf numFmtId="3" fontId="3" fillId="10" borderId="46" xfId="0" applyNumberFormat="1" applyFont="1" applyFill="1" applyBorder="1" applyAlignment="1">
      <alignment horizontal="center"/>
    </xf>
    <xf numFmtId="4" fontId="3" fillId="10" borderId="0" xfId="0" applyNumberFormat="1" applyFont="1" applyFill="1" applyBorder="1" applyAlignment="1">
      <alignment horizontal="center"/>
    </xf>
    <xf numFmtId="3" fontId="3" fillId="10" borderId="45" xfId="0" applyNumberFormat="1" applyFont="1" applyFill="1" applyBorder="1" applyAlignment="1">
      <alignment horizontal="center"/>
    </xf>
    <xf numFmtId="0" fontId="1" fillId="10" borderId="11" xfId="0" applyFont="1" applyFill="1" applyBorder="1" applyAlignment="1">
      <alignment horizontal="center"/>
    </xf>
    <xf numFmtId="4" fontId="3" fillId="10" borderId="11" xfId="0" applyNumberFormat="1" applyFont="1" applyFill="1" applyBorder="1" applyAlignment="1">
      <alignment horizontal="center"/>
    </xf>
    <xf numFmtId="0" fontId="3" fillId="10" borderId="11" xfId="0" applyFont="1" applyFill="1" applyBorder="1" applyAlignment="1">
      <alignment horizontal="center"/>
    </xf>
    <xf numFmtId="3" fontId="3" fillId="10" borderId="47" xfId="0" applyNumberFormat="1" applyFont="1" applyFill="1" applyBorder="1" applyAlignment="1">
      <alignment horizontal="center"/>
    </xf>
    <xf numFmtId="0" fontId="7" fillId="4" borderId="2" xfId="0" applyFont="1" applyFill="1" applyBorder="1" applyAlignment="1">
      <alignment horizontal="center" wrapText="1"/>
    </xf>
    <xf numFmtId="0" fontId="7" fillId="4" borderId="7" xfId="0" applyFont="1" applyFill="1" applyBorder="1" applyAlignment="1">
      <alignment horizontal="center" wrapText="1"/>
    </xf>
    <xf numFmtId="0" fontId="7" fillId="4" borderId="46" xfId="0" applyFont="1" applyFill="1" applyBorder="1" applyAlignment="1">
      <alignment horizontal="center" wrapText="1"/>
    </xf>
    <xf numFmtId="0" fontId="3" fillId="10" borderId="4" xfId="0" applyFont="1" applyFill="1" applyBorder="1" applyAlignment="1">
      <alignment horizontal="center"/>
    </xf>
    <xf numFmtId="0" fontId="3" fillId="10" borderId="3" xfId="0" applyFont="1" applyFill="1" applyBorder="1" applyAlignment="1">
      <alignment horizontal="center"/>
    </xf>
    <xf numFmtId="0" fontId="3" fillId="10" borderId="2" xfId="0" applyFont="1" applyFill="1" applyBorder="1" applyAlignment="1">
      <alignment horizontal="center"/>
    </xf>
    <xf numFmtId="3" fontId="1" fillId="10" borderId="20" xfId="0" applyNumberFormat="1" applyFont="1" applyFill="1" applyBorder="1" applyAlignment="1">
      <alignment horizontal="center"/>
    </xf>
    <xf numFmtId="4" fontId="3" fillId="10" borderId="50" xfId="0" applyNumberFormat="1" applyFont="1" applyFill="1" applyBorder="1" applyAlignment="1">
      <alignment horizontal="center"/>
    </xf>
    <xf numFmtId="3" fontId="3" fillId="10" borderId="49" xfId="0" applyNumberFormat="1" applyFont="1" applyFill="1" applyBorder="1" applyAlignment="1">
      <alignment horizontal="center"/>
    </xf>
    <xf numFmtId="0" fontId="7" fillId="4" borderId="8" xfId="0" quotePrefix="1" applyFont="1" applyFill="1" applyBorder="1" applyAlignment="1">
      <alignment horizontal="center" wrapText="1"/>
    </xf>
    <xf numFmtId="0" fontId="3" fillId="7" borderId="16" xfId="0" applyFont="1" applyBorder="1" applyAlignment="1">
      <alignment horizontal="center"/>
    </xf>
    <xf numFmtId="3" fontId="1" fillId="10" borderId="26" xfId="0" quotePrefix="1" applyNumberFormat="1" applyFont="1" applyFill="1" applyBorder="1" applyAlignment="1">
      <alignment horizontal="center"/>
    </xf>
    <xf numFmtId="0" fontId="11" fillId="7" borderId="0" xfId="0" applyFont="1" applyAlignment="1">
      <alignment horizontal="left" vertical="top" wrapText="1"/>
    </xf>
    <xf numFmtId="0" fontId="14" fillId="11" borderId="8" xfId="0" applyFont="1" applyFill="1" applyBorder="1" applyAlignment="1">
      <alignment horizontal="left"/>
    </xf>
    <xf numFmtId="0" fontId="14" fillId="11" borderId="9" xfId="0" applyFont="1" applyFill="1" applyBorder="1" applyAlignment="1">
      <alignment horizontal="left"/>
    </xf>
    <xf numFmtId="0" fontId="14" fillId="11" borderId="10" xfId="0" applyFont="1" applyFill="1" applyBorder="1" applyAlignment="1">
      <alignment horizontal="left"/>
    </xf>
    <xf numFmtId="0" fontId="15" fillId="12" borderId="37" xfId="0" applyFont="1" applyFill="1" applyBorder="1" applyAlignment="1">
      <alignment horizontal="left" vertical="center" wrapText="1"/>
    </xf>
    <xf numFmtId="0" fontId="15" fillId="12" borderId="38" xfId="0" applyFont="1" applyFill="1" applyBorder="1" applyAlignment="1">
      <alignment horizontal="left" vertical="center" wrapText="1"/>
    </xf>
    <xf numFmtId="0" fontId="15" fillId="12" borderId="39" xfId="0" applyFont="1" applyFill="1" applyBorder="1" applyAlignment="1">
      <alignment horizontal="left" vertical="center" wrapText="1"/>
    </xf>
    <xf numFmtId="0" fontId="15" fillId="12" borderId="40" xfId="0" applyFont="1" applyFill="1" applyBorder="1" applyAlignment="1">
      <alignment horizontal="left" vertical="center" wrapText="1"/>
    </xf>
    <xf numFmtId="0" fontId="15" fillId="12" borderId="0" xfId="0" applyFont="1" applyFill="1" applyBorder="1" applyAlignment="1">
      <alignment horizontal="left" vertical="center" wrapText="1"/>
    </xf>
    <xf numFmtId="0" fontId="15" fillId="12" borderId="41" xfId="0" applyFont="1" applyFill="1" applyBorder="1" applyAlignment="1">
      <alignment horizontal="left" vertical="center" wrapText="1"/>
    </xf>
    <xf numFmtId="0" fontId="15" fillId="12" borderId="42" xfId="0" applyFont="1" applyFill="1" applyBorder="1" applyAlignment="1">
      <alignment horizontal="left" vertical="center" wrapText="1"/>
    </xf>
    <xf numFmtId="0" fontId="15" fillId="12" borderId="43" xfId="0" applyFont="1" applyFill="1" applyBorder="1" applyAlignment="1">
      <alignment horizontal="left" vertical="center" wrapText="1"/>
    </xf>
    <xf numFmtId="0" fontId="15" fillId="12" borderId="44" xfId="0" applyFont="1" applyFill="1" applyBorder="1" applyAlignment="1">
      <alignment horizontal="left" vertical="center" wrapText="1"/>
    </xf>
    <xf numFmtId="0" fontId="14" fillId="12" borderId="37" xfId="0" applyFont="1" applyFill="1" applyBorder="1" applyAlignment="1">
      <alignment horizontal="left" vertical="center" wrapText="1"/>
    </xf>
    <xf numFmtId="0" fontId="14" fillId="12" borderId="38" xfId="0" applyFont="1" applyFill="1" applyBorder="1" applyAlignment="1">
      <alignment horizontal="left" vertical="center" wrapText="1"/>
    </xf>
    <xf numFmtId="0" fontId="14" fillId="12" borderId="39" xfId="0" applyFont="1" applyFill="1" applyBorder="1" applyAlignment="1">
      <alignment horizontal="left" vertical="center" wrapText="1"/>
    </xf>
    <xf numFmtId="0" fontId="14" fillId="12" borderId="40" xfId="0" applyFont="1" applyFill="1" applyBorder="1" applyAlignment="1">
      <alignment horizontal="left" vertical="center" wrapText="1"/>
    </xf>
    <xf numFmtId="0" fontId="14" fillId="12" borderId="0" xfId="0" applyFont="1" applyFill="1" applyBorder="1" applyAlignment="1">
      <alignment horizontal="left" vertical="center" wrapText="1"/>
    </xf>
    <xf numFmtId="0" fontId="14" fillId="12" borderId="41" xfId="0" applyFont="1" applyFill="1" applyBorder="1" applyAlignment="1">
      <alignment horizontal="left" vertical="center" wrapText="1"/>
    </xf>
    <xf numFmtId="0" fontId="14" fillId="12" borderId="42" xfId="0" applyFont="1" applyFill="1" applyBorder="1" applyAlignment="1">
      <alignment horizontal="left" vertical="center" wrapText="1"/>
    </xf>
    <xf numFmtId="0" fontId="14" fillId="12" borderId="43" xfId="0" applyFont="1" applyFill="1" applyBorder="1" applyAlignment="1">
      <alignment horizontal="left" vertical="center" wrapText="1"/>
    </xf>
    <xf numFmtId="0" fontId="14" fillId="12" borderId="44" xfId="0" applyFont="1" applyFill="1" applyBorder="1" applyAlignment="1">
      <alignment horizontal="left" vertical="center" wrapText="1"/>
    </xf>
    <xf numFmtId="0" fontId="8" fillId="4" borderId="8" xfId="0" applyFont="1" applyFill="1" applyBorder="1" applyAlignment="1">
      <alignment horizontal="right"/>
    </xf>
    <xf numFmtId="0" fontId="8" fillId="4" borderId="9" xfId="0" applyFont="1" applyFill="1" applyBorder="1" applyAlignment="1">
      <alignment horizontal="right"/>
    </xf>
    <xf numFmtId="0" fontId="8" fillId="4" borderId="10" xfId="0" applyFont="1" applyFill="1" applyBorder="1" applyAlignment="1">
      <alignment horizontal="right"/>
    </xf>
    <xf numFmtId="0" fontId="14" fillId="9" borderId="11" xfId="0" applyFont="1" applyFill="1" applyBorder="1" applyAlignment="1">
      <alignment horizontal="left"/>
    </xf>
    <xf numFmtId="0" fontId="14" fillId="11" borderId="11" xfId="0" applyFont="1" applyFill="1" applyBorder="1" applyAlignment="1">
      <alignment horizontal="left"/>
    </xf>
    <xf numFmtId="0" fontId="14" fillId="11" borderId="48" xfId="0" applyFont="1" applyFill="1" applyBorder="1" applyAlignment="1">
      <alignment horizontal="left"/>
    </xf>
    <xf numFmtId="3" fontId="3" fillId="6" borderId="28" xfId="0" applyNumberFormat="1" applyFont="1" applyFill="1" applyBorder="1" applyAlignment="1" applyProtection="1">
      <alignment horizontal="center"/>
      <protection locked="0"/>
    </xf>
    <xf numFmtId="3" fontId="3" fillId="6" borderId="30" xfId="0" applyNumberFormat="1" applyFont="1" applyFill="1" applyBorder="1" applyAlignment="1" applyProtection="1">
      <alignment horizontal="center"/>
      <protection locked="0"/>
    </xf>
    <xf numFmtId="3" fontId="3" fillId="6" borderId="32" xfId="0" applyNumberFormat="1" applyFont="1" applyFill="1" applyBorder="1" applyAlignment="1" applyProtection="1">
      <alignment horizontal="center"/>
      <protection locked="0"/>
    </xf>
    <xf numFmtId="0" fontId="3" fillId="0" borderId="28" xfId="0" applyFont="1" applyFill="1" applyBorder="1" applyAlignment="1" applyProtection="1">
      <alignment horizontal="center"/>
      <protection locked="0"/>
    </xf>
    <xf numFmtId="0" fontId="3" fillId="0" borderId="30" xfId="0" applyFont="1" applyFill="1" applyBorder="1" applyAlignment="1" applyProtection="1">
      <alignment horizontal="center"/>
      <protection locked="0"/>
    </xf>
    <xf numFmtId="3" fontId="3" fillId="0" borderId="32" xfId="0" applyNumberFormat="1" applyFont="1" applyFill="1" applyBorder="1" applyAlignment="1" applyProtection="1">
      <alignment horizontal="center"/>
      <protection locked="0"/>
    </xf>
  </cellXfs>
  <cellStyles count="1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Normal" xfId="0" builtinId="0" customBuiltin="1"/>
  </cellStyles>
  <dxfs count="0"/>
  <tableStyles count="0" defaultTableStyle="TableStyleMedium9" defaultPivotStyle="PivotStyleMedium4"/>
  <colors>
    <mruColors>
      <color rgb="FFF5791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883920</xdr:colOff>
      <xdr:row>9</xdr:row>
      <xdr:rowOff>132080</xdr:rowOff>
    </xdr:from>
    <xdr:to>
      <xdr:col>8</xdr:col>
      <xdr:colOff>220980</xdr:colOff>
      <xdr:row>15</xdr:row>
      <xdr:rowOff>22860</xdr:rowOff>
    </xdr:to>
    <xdr:sp macro="" textlink="">
      <xdr:nvSpPr>
        <xdr:cNvPr id="9" name="Rounded Rectangle 8">
          <a:extLst>
            <a:ext uri="{FF2B5EF4-FFF2-40B4-BE49-F238E27FC236}">
              <a16:creationId xmlns:a16="http://schemas.microsoft.com/office/drawing/2014/main" xmlns="" id="{00000000-0008-0000-0000-000009000000}"/>
            </a:ext>
          </a:extLst>
        </xdr:cNvPr>
        <xdr:cNvSpPr/>
      </xdr:nvSpPr>
      <xdr:spPr>
        <a:xfrm>
          <a:off x="6210300" y="2364740"/>
          <a:ext cx="2247900" cy="881380"/>
        </a:xfrm>
        <a:prstGeom prst="round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n-US" sz="1050"/>
            <a:t>Enter</a:t>
          </a:r>
          <a:r>
            <a:rPr lang="en-US" sz="1050" baseline="0"/>
            <a:t> the prompted quantities here - DO NOT TYPE ANYWHERE ELSE. Pay attention to the specified units.</a:t>
          </a:r>
          <a:endParaRPr lang="en-US" sz="1050"/>
        </a:p>
      </xdr:txBody>
    </xdr:sp>
    <xdr:clientData/>
  </xdr:twoCellAnchor>
  <xdr:twoCellAnchor>
    <xdr:from>
      <xdr:col>3</xdr:col>
      <xdr:colOff>81280</xdr:colOff>
      <xdr:row>11</xdr:row>
      <xdr:rowOff>60960</xdr:rowOff>
    </xdr:from>
    <xdr:to>
      <xdr:col>4</xdr:col>
      <xdr:colOff>822960</xdr:colOff>
      <xdr:row>13</xdr:row>
      <xdr:rowOff>91440</xdr:rowOff>
    </xdr:to>
    <xdr:sp macro="" textlink="">
      <xdr:nvSpPr>
        <xdr:cNvPr id="10" name="Left Arrow 9">
          <a:extLst>
            <a:ext uri="{FF2B5EF4-FFF2-40B4-BE49-F238E27FC236}">
              <a16:creationId xmlns:a16="http://schemas.microsoft.com/office/drawing/2014/main" xmlns="" id="{00000000-0008-0000-0000-00000A000000}"/>
            </a:ext>
          </a:extLst>
        </xdr:cNvPr>
        <xdr:cNvSpPr/>
      </xdr:nvSpPr>
      <xdr:spPr>
        <a:xfrm>
          <a:off x="6045200" y="2550160"/>
          <a:ext cx="904240" cy="416560"/>
        </a:xfrm>
        <a:prstGeom prst="leftArrow">
          <a:avLst/>
        </a:prstGeom>
      </xdr:spPr>
      <xdr:style>
        <a:lnRef idx="1">
          <a:schemeClr val="accent6"/>
        </a:lnRef>
        <a:fillRef idx="3">
          <a:schemeClr val="accent6"/>
        </a:fillRef>
        <a:effectRef idx="2">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111760</xdr:colOff>
      <xdr:row>24</xdr:row>
      <xdr:rowOff>60960</xdr:rowOff>
    </xdr:from>
    <xdr:to>
      <xdr:col>4</xdr:col>
      <xdr:colOff>853440</xdr:colOff>
      <xdr:row>26</xdr:row>
      <xdr:rowOff>91440</xdr:rowOff>
    </xdr:to>
    <xdr:sp macro="" textlink="">
      <xdr:nvSpPr>
        <xdr:cNvPr id="11" name="Left Arrow 10">
          <a:extLst>
            <a:ext uri="{FF2B5EF4-FFF2-40B4-BE49-F238E27FC236}">
              <a16:creationId xmlns:a16="http://schemas.microsoft.com/office/drawing/2014/main" xmlns="" id="{00000000-0008-0000-0000-00000B000000}"/>
            </a:ext>
          </a:extLst>
        </xdr:cNvPr>
        <xdr:cNvSpPr/>
      </xdr:nvSpPr>
      <xdr:spPr>
        <a:xfrm>
          <a:off x="6075680" y="5283200"/>
          <a:ext cx="904240" cy="416560"/>
        </a:xfrm>
        <a:prstGeom prst="leftArrow">
          <a:avLst/>
        </a:prstGeom>
      </xdr:spPr>
      <xdr:style>
        <a:lnRef idx="1">
          <a:schemeClr val="accent6"/>
        </a:lnRef>
        <a:fillRef idx="3">
          <a:schemeClr val="accent6"/>
        </a:fillRef>
        <a:effectRef idx="2">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891540</xdr:colOff>
      <xdr:row>23</xdr:row>
      <xdr:rowOff>27940</xdr:rowOff>
    </xdr:from>
    <xdr:to>
      <xdr:col>8</xdr:col>
      <xdr:colOff>838200</xdr:colOff>
      <xdr:row>27</xdr:row>
      <xdr:rowOff>83820</xdr:rowOff>
    </xdr:to>
    <xdr:sp macro="" textlink="">
      <xdr:nvSpPr>
        <xdr:cNvPr id="12" name="Rounded Rectangle 11">
          <a:extLst>
            <a:ext uri="{FF2B5EF4-FFF2-40B4-BE49-F238E27FC236}">
              <a16:creationId xmlns:a16="http://schemas.microsoft.com/office/drawing/2014/main" xmlns="" id="{00000000-0008-0000-0000-00000C000000}"/>
            </a:ext>
          </a:extLst>
        </xdr:cNvPr>
        <xdr:cNvSpPr/>
      </xdr:nvSpPr>
      <xdr:spPr>
        <a:xfrm>
          <a:off x="6217920" y="4699000"/>
          <a:ext cx="2857500" cy="726440"/>
        </a:xfrm>
        <a:prstGeom prst="round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n-US" sz="1100"/>
            <a:t>Enter</a:t>
          </a:r>
          <a:r>
            <a:rPr lang="en-US" sz="1100" baseline="0"/>
            <a:t> roof area in square feet here. If you only have one roof area, leave Roof Area 2 and Roof area 3 empty.</a:t>
          </a:r>
          <a:endParaRPr lang="en-US" sz="1100"/>
        </a:p>
      </xdr:txBody>
    </xdr:sp>
    <xdr:clientData/>
  </xdr:twoCellAnchor>
  <xdr:twoCellAnchor>
    <xdr:from>
      <xdr:col>1</xdr:col>
      <xdr:colOff>1656080</xdr:colOff>
      <xdr:row>17</xdr:row>
      <xdr:rowOff>20320</xdr:rowOff>
    </xdr:from>
    <xdr:to>
      <xdr:col>1</xdr:col>
      <xdr:colOff>2560320</xdr:colOff>
      <xdr:row>19</xdr:row>
      <xdr:rowOff>50800</xdr:rowOff>
    </xdr:to>
    <xdr:sp macro="" textlink="">
      <xdr:nvSpPr>
        <xdr:cNvPr id="13" name="Left Arrow 12">
          <a:extLst>
            <a:ext uri="{FF2B5EF4-FFF2-40B4-BE49-F238E27FC236}">
              <a16:creationId xmlns:a16="http://schemas.microsoft.com/office/drawing/2014/main" xmlns="" id="{00000000-0008-0000-0000-00000D000000}"/>
            </a:ext>
          </a:extLst>
        </xdr:cNvPr>
        <xdr:cNvSpPr/>
      </xdr:nvSpPr>
      <xdr:spPr>
        <a:xfrm rot="10800000">
          <a:off x="3657600" y="3881120"/>
          <a:ext cx="904240" cy="416560"/>
        </a:xfrm>
        <a:prstGeom prst="leftArrow">
          <a:avLst/>
        </a:prstGeom>
      </xdr:spPr>
      <xdr:style>
        <a:lnRef idx="1">
          <a:schemeClr val="accent6"/>
        </a:lnRef>
        <a:fillRef idx="3">
          <a:schemeClr val="accent6"/>
        </a:fillRef>
        <a:effectRef idx="2">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1656080</xdr:colOff>
      <xdr:row>28</xdr:row>
      <xdr:rowOff>0</xdr:rowOff>
    </xdr:from>
    <xdr:to>
      <xdr:col>1</xdr:col>
      <xdr:colOff>2560320</xdr:colOff>
      <xdr:row>29</xdr:row>
      <xdr:rowOff>30480</xdr:rowOff>
    </xdr:to>
    <xdr:sp macro="" textlink="">
      <xdr:nvSpPr>
        <xdr:cNvPr id="14" name="Left Arrow 13">
          <a:extLst>
            <a:ext uri="{FF2B5EF4-FFF2-40B4-BE49-F238E27FC236}">
              <a16:creationId xmlns:a16="http://schemas.microsoft.com/office/drawing/2014/main" xmlns="" id="{00000000-0008-0000-0000-00000E000000}"/>
            </a:ext>
          </a:extLst>
        </xdr:cNvPr>
        <xdr:cNvSpPr/>
      </xdr:nvSpPr>
      <xdr:spPr>
        <a:xfrm rot="10800000">
          <a:off x="3657600" y="6004560"/>
          <a:ext cx="904240" cy="416560"/>
        </a:xfrm>
        <a:prstGeom prst="leftArrow">
          <a:avLst/>
        </a:prstGeom>
      </xdr:spPr>
      <xdr:style>
        <a:lnRef idx="1">
          <a:schemeClr val="accent6"/>
        </a:lnRef>
        <a:fillRef idx="3">
          <a:schemeClr val="accent6"/>
        </a:fillRef>
        <a:effectRef idx="2">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1645920</xdr:colOff>
      <xdr:row>38</xdr:row>
      <xdr:rowOff>172720</xdr:rowOff>
    </xdr:from>
    <xdr:to>
      <xdr:col>1</xdr:col>
      <xdr:colOff>2550160</xdr:colOff>
      <xdr:row>40</xdr:row>
      <xdr:rowOff>10160</xdr:rowOff>
    </xdr:to>
    <xdr:sp macro="" textlink="">
      <xdr:nvSpPr>
        <xdr:cNvPr id="15" name="Left Arrow 14">
          <a:extLst>
            <a:ext uri="{FF2B5EF4-FFF2-40B4-BE49-F238E27FC236}">
              <a16:creationId xmlns:a16="http://schemas.microsoft.com/office/drawing/2014/main" xmlns="" id="{00000000-0008-0000-0000-00000F000000}"/>
            </a:ext>
          </a:extLst>
        </xdr:cNvPr>
        <xdr:cNvSpPr/>
      </xdr:nvSpPr>
      <xdr:spPr>
        <a:xfrm rot="10800000">
          <a:off x="3647440" y="8300720"/>
          <a:ext cx="904240" cy="416560"/>
        </a:xfrm>
        <a:prstGeom prst="leftArrow">
          <a:avLst/>
        </a:prstGeom>
      </xdr:spPr>
      <xdr:style>
        <a:lnRef idx="1">
          <a:schemeClr val="accent6"/>
        </a:lnRef>
        <a:fillRef idx="3">
          <a:schemeClr val="accent6"/>
        </a:fillRef>
        <a:effectRef idx="2">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180340</xdr:colOff>
      <xdr:row>15</xdr:row>
      <xdr:rowOff>78740</xdr:rowOff>
    </xdr:from>
    <xdr:to>
      <xdr:col>1</xdr:col>
      <xdr:colOff>1569720</xdr:colOff>
      <xdr:row>20</xdr:row>
      <xdr:rowOff>91440</xdr:rowOff>
    </xdr:to>
    <xdr:sp macro="" textlink="">
      <xdr:nvSpPr>
        <xdr:cNvPr id="17" name="Rounded Rectangle 16">
          <a:extLst>
            <a:ext uri="{FF2B5EF4-FFF2-40B4-BE49-F238E27FC236}">
              <a16:creationId xmlns:a16="http://schemas.microsoft.com/office/drawing/2014/main" xmlns="" id="{00000000-0008-0000-0000-000011000000}"/>
            </a:ext>
          </a:extLst>
        </xdr:cNvPr>
        <xdr:cNvSpPr/>
      </xdr:nvSpPr>
      <xdr:spPr>
        <a:xfrm>
          <a:off x="180340" y="3302000"/>
          <a:ext cx="2570480" cy="820420"/>
        </a:xfrm>
        <a:prstGeom prst="round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n-US" sz="1100" baseline="0"/>
            <a:t>The calculations of water required per day and per rotation period for your herd are displayed here. </a:t>
          </a:r>
          <a:endParaRPr lang="en-US" sz="1100"/>
        </a:p>
      </xdr:txBody>
    </xdr:sp>
    <xdr:clientData/>
  </xdr:twoCellAnchor>
  <xdr:twoCellAnchor>
    <xdr:from>
      <xdr:col>0</xdr:col>
      <xdr:colOff>142240</xdr:colOff>
      <xdr:row>28</xdr:row>
      <xdr:rowOff>0</xdr:rowOff>
    </xdr:from>
    <xdr:to>
      <xdr:col>1</xdr:col>
      <xdr:colOff>1534160</xdr:colOff>
      <xdr:row>30</xdr:row>
      <xdr:rowOff>15240</xdr:rowOff>
    </xdr:to>
    <xdr:sp macro="" textlink="">
      <xdr:nvSpPr>
        <xdr:cNvPr id="18" name="Rounded Rectangle 17">
          <a:extLst>
            <a:ext uri="{FF2B5EF4-FFF2-40B4-BE49-F238E27FC236}">
              <a16:creationId xmlns:a16="http://schemas.microsoft.com/office/drawing/2014/main" xmlns="" id="{00000000-0008-0000-0000-000012000000}"/>
            </a:ext>
          </a:extLst>
        </xdr:cNvPr>
        <xdr:cNvSpPr/>
      </xdr:nvSpPr>
      <xdr:spPr>
        <a:xfrm>
          <a:off x="142240" y="5501640"/>
          <a:ext cx="2573020" cy="502920"/>
        </a:xfrm>
        <a:prstGeom prst="round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n-US" sz="1100" baseline="0"/>
            <a:t>The calculation of rainwater runoff from a specified roof area is displayed here.</a:t>
          </a:r>
          <a:endParaRPr lang="en-US" sz="1100"/>
        </a:p>
      </xdr:txBody>
    </xdr:sp>
    <xdr:clientData/>
  </xdr:twoCellAnchor>
  <xdr:twoCellAnchor>
    <xdr:from>
      <xdr:col>3</xdr:col>
      <xdr:colOff>121920</xdr:colOff>
      <xdr:row>33</xdr:row>
      <xdr:rowOff>71120</xdr:rowOff>
    </xdr:from>
    <xdr:to>
      <xdr:col>4</xdr:col>
      <xdr:colOff>863600</xdr:colOff>
      <xdr:row>35</xdr:row>
      <xdr:rowOff>101600</xdr:rowOff>
    </xdr:to>
    <xdr:sp macro="" textlink="">
      <xdr:nvSpPr>
        <xdr:cNvPr id="19" name="Left Arrow 18">
          <a:extLst>
            <a:ext uri="{FF2B5EF4-FFF2-40B4-BE49-F238E27FC236}">
              <a16:creationId xmlns:a16="http://schemas.microsoft.com/office/drawing/2014/main" xmlns="" id="{00000000-0008-0000-0000-000013000000}"/>
            </a:ext>
          </a:extLst>
        </xdr:cNvPr>
        <xdr:cNvSpPr/>
      </xdr:nvSpPr>
      <xdr:spPr>
        <a:xfrm>
          <a:off x="6085840" y="7233920"/>
          <a:ext cx="904240" cy="416560"/>
        </a:xfrm>
        <a:prstGeom prst="leftArrow">
          <a:avLst/>
        </a:prstGeom>
      </xdr:spPr>
      <xdr:style>
        <a:lnRef idx="1">
          <a:schemeClr val="accent6"/>
        </a:lnRef>
        <a:fillRef idx="3">
          <a:schemeClr val="accent6"/>
        </a:fillRef>
        <a:effectRef idx="2">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955040</xdr:colOff>
      <xdr:row>33</xdr:row>
      <xdr:rowOff>40640</xdr:rowOff>
    </xdr:from>
    <xdr:to>
      <xdr:col>11</xdr:col>
      <xdr:colOff>20320</xdr:colOff>
      <xdr:row>38</xdr:row>
      <xdr:rowOff>99060</xdr:rowOff>
    </xdr:to>
    <xdr:sp macro="" textlink="">
      <xdr:nvSpPr>
        <xdr:cNvPr id="20" name="Rounded Rectangle 19">
          <a:extLst>
            <a:ext uri="{FF2B5EF4-FFF2-40B4-BE49-F238E27FC236}">
              <a16:creationId xmlns:a16="http://schemas.microsoft.com/office/drawing/2014/main" xmlns="" id="{00000000-0008-0000-0000-000014000000}"/>
            </a:ext>
          </a:extLst>
        </xdr:cNvPr>
        <xdr:cNvSpPr/>
      </xdr:nvSpPr>
      <xdr:spPr>
        <a:xfrm>
          <a:off x="6281420" y="6510020"/>
          <a:ext cx="5016500" cy="858520"/>
        </a:xfrm>
        <a:prstGeom prst="round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n-US" sz="1100"/>
            <a:t>This</a:t>
          </a:r>
          <a:r>
            <a:rPr lang="en-US" sz="1100" baseline="0"/>
            <a:t> box will display "Yes" if the amount of water runoff from the specified area is greater than or equal to the gallons per month required by the herd. It will display "No" if water runoff from the specified area is less than what is required by the herd.</a:t>
          </a:r>
          <a:endParaRPr lang="en-US" sz="1100"/>
        </a:p>
      </xdr:txBody>
    </xdr:sp>
    <xdr:clientData/>
  </xdr:twoCellAnchor>
  <xdr:twoCellAnchor>
    <xdr:from>
      <xdr:col>0</xdr:col>
      <xdr:colOff>137160</xdr:colOff>
      <xdr:row>39</xdr:row>
      <xdr:rowOff>27940</xdr:rowOff>
    </xdr:from>
    <xdr:to>
      <xdr:col>1</xdr:col>
      <xdr:colOff>1529080</xdr:colOff>
      <xdr:row>41</xdr:row>
      <xdr:rowOff>53340</xdr:rowOff>
    </xdr:to>
    <xdr:sp macro="" textlink="">
      <xdr:nvSpPr>
        <xdr:cNvPr id="21" name="Rounded Rectangle 20">
          <a:extLst>
            <a:ext uri="{FF2B5EF4-FFF2-40B4-BE49-F238E27FC236}">
              <a16:creationId xmlns:a16="http://schemas.microsoft.com/office/drawing/2014/main" xmlns="" id="{00000000-0008-0000-0000-000015000000}"/>
            </a:ext>
          </a:extLst>
        </xdr:cNvPr>
        <xdr:cNvSpPr/>
      </xdr:nvSpPr>
      <xdr:spPr>
        <a:xfrm>
          <a:off x="137160" y="7457440"/>
          <a:ext cx="2573020" cy="528320"/>
        </a:xfrm>
        <a:prstGeom prst="roundRect">
          <a:avLst/>
        </a:prstGeom>
      </xdr:spPr>
      <xdr:style>
        <a:lnRef idx="1">
          <a:schemeClr val="accent6"/>
        </a:lnRef>
        <a:fillRef idx="3">
          <a:schemeClr val="accent6"/>
        </a:fillRef>
        <a:effectRef idx="2">
          <a:schemeClr val="accent6"/>
        </a:effectRef>
        <a:fontRef idx="minor">
          <a:schemeClr val="lt1"/>
        </a:fontRef>
      </xdr:style>
      <xdr:txBody>
        <a:bodyPr vertOverflow="clip" horzOverflow="clip" rtlCol="0" anchor="t"/>
        <a:lstStyle/>
        <a:p>
          <a:pPr algn="l"/>
          <a:r>
            <a:rPr lang="en-US" sz="1100" baseline="0"/>
            <a:t>The calculation of the required roof area to water your herd is displayed here.</a:t>
          </a:r>
          <a:endParaRPr lang="en-US" sz="1100"/>
        </a:p>
      </xdr:txBody>
    </xdr:sp>
    <xdr:clientData/>
  </xdr:twoCellAnchor>
  <xdr:twoCellAnchor>
    <xdr:from>
      <xdr:col>3</xdr:col>
      <xdr:colOff>142240</xdr:colOff>
      <xdr:row>51</xdr:row>
      <xdr:rowOff>30480</xdr:rowOff>
    </xdr:from>
    <xdr:to>
      <xdr:col>4</xdr:col>
      <xdr:colOff>883920</xdr:colOff>
      <xdr:row>53</xdr:row>
      <xdr:rowOff>60960</xdr:rowOff>
    </xdr:to>
    <xdr:sp macro="" textlink="">
      <xdr:nvSpPr>
        <xdr:cNvPr id="34" name="Left Arrow 33">
          <a:extLst>
            <a:ext uri="{FF2B5EF4-FFF2-40B4-BE49-F238E27FC236}">
              <a16:creationId xmlns:a16="http://schemas.microsoft.com/office/drawing/2014/main" xmlns="" id="{00000000-0008-0000-0000-000022000000}"/>
            </a:ext>
          </a:extLst>
        </xdr:cNvPr>
        <xdr:cNvSpPr/>
      </xdr:nvSpPr>
      <xdr:spPr>
        <a:xfrm>
          <a:off x="6106160" y="10505440"/>
          <a:ext cx="904240" cy="416560"/>
        </a:xfrm>
        <a:prstGeom prst="leftArrow">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955040</xdr:colOff>
      <xdr:row>50</xdr:row>
      <xdr:rowOff>81280</xdr:rowOff>
    </xdr:from>
    <xdr:to>
      <xdr:col>8</xdr:col>
      <xdr:colOff>670560</xdr:colOff>
      <xdr:row>55</xdr:row>
      <xdr:rowOff>15240</xdr:rowOff>
    </xdr:to>
    <xdr:sp macro="" textlink="">
      <xdr:nvSpPr>
        <xdr:cNvPr id="35" name="Rounded Rectangle 34">
          <a:extLst>
            <a:ext uri="{FF2B5EF4-FFF2-40B4-BE49-F238E27FC236}">
              <a16:creationId xmlns:a16="http://schemas.microsoft.com/office/drawing/2014/main" xmlns="" id="{00000000-0008-0000-0000-000023000000}"/>
            </a:ext>
          </a:extLst>
        </xdr:cNvPr>
        <xdr:cNvSpPr/>
      </xdr:nvSpPr>
      <xdr:spPr>
        <a:xfrm>
          <a:off x="6281420" y="9499600"/>
          <a:ext cx="2626360" cy="7493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r>
            <a:rPr lang="en-US" sz="1100" b="1"/>
            <a:t>Step 1.1: Enter the prompted</a:t>
          </a:r>
          <a:r>
            <a:rPr lang="en-US" sz="1100" b="1" baseline="0"/>
            <a:t> quantities - pay special attention to units, otherwise your calculations will be inaccurate.</a:t>
          </a:r>
          <a:endParaRPr lang="en-US" sz="1100" b="1"/>
        </a:p>
      </xdr:txBody>
    </xdr:sp>
    <xdr:clientData/>
  </xdr:twoCellAnchor>
  <xdr:twoCellAnchor>
    <xdr:from>
      <xdr:col>10</xdr:col>
      <xdr:colOff>125405</xdr:colOff>
      <xdr:row>18</xdr:row>
      <xdr:rowOff>137160</xdr:rowOff>
    </xdr:from>
    <xdr:to>
      <xdr:col>10</xdr:col>
      <xdr:colOff>541965</xdr:colOff>
      <xdr:row>23</xdr:row>
      <xdr:rowOff>152356</xdr:rowOff>
    </xdr:to>
    <xdr:sp macro="" textlink="">
      <xdr:nvSpPr>
        <xdr:cNvPr id="36" name="Left Arrow 35">
          <a:extLst>
            <a:ext uri="{FF2B5EF4-FFF2-40B4-BE49-F238E27FC236}">
              <a16:creationId xmlns:a16="http://schemas.microsoft.com/office/drawing/2014/main" xmlns="" id="{00000000-0008-0000-0000-000024000000}"/>
            </a:ext>
          </a:extLst>
        </xdr:cNvPr>
        <xdr:cNvSpPr/>
      </xdr:nvSpPr>
      <xdr:spPr>
        <a:xfrm rot="7380935">
          <a:off x="9927287" y="3967458"/>
          <a:ext cx="655276" cy="416560"/>
        </a:xfrm>
        <a:prstGeom prst="leftArrow">
          <a:avLst/>
        </a:prstGeom>
      </xdr:spPr>
      <xdr:style>
        <a:lnRef idx="1">
          <a:schemeClr val="accent6"/>
        </a:lnRef>
        <a:fillRef idx="3">
          <a:schemeClr val="accent6"/>
        </a:fillRef>
        <a:effectRef idx="2">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1112520</xdr:colOff>
      <xdr:row>23</xdr:row>
      <xdr:rowOff>59055</xdr:rowOff>
    </xdr:from>
    <xdr:to>
      <xdr:col>11</xdr:col>
      <xdr:colOff>38100</xdr:colOff>
      <xdr:row>27</xdr:row>
      <xdr:rowOff>76200</xdr:rowOff>
    </xdr:to>
    <xdr:sp macro="" textlink="">
      <xdr:nvSpPr>
        <xdr:cNvPr id="37" name="Rounded Rectangle 36">
          <a:extLst>
            <a:ext uri="{FF2B5EF4-FFF2-40B4-BE49-F238E27FC236}">
              <a16:creationId xmlns:a16="http://schemas.microsoft.com/office/drawing/2014/main" xmlns="" id="{00000000-0008-0000-0000-000025000000}"/>
            </a:ext>
          </a:extLst>
        </xdr:cNvPr>
        <xdr:cNvSpPr/>
      </xdr:nvSpPr>
      <xdr:spPr>
        <a:xfrm>
          <a:off x="9349740" y="4410075"/>
          <a:ext cx="1965960" cy="687705"/>
        </a:xfrm>
        <a:prstGeom prst="roundRect">
          <a:avLst/>
        </a:prstGeom>
      </xdr:spPr>
      <xdr:style>
        <a:lnRef idx="1">
          <a:schemeClr val="accent6"/>
        </a:lnRef>
        <a:fillRef idx="3">
          <a:schemeClr val="accent6"/>
        </a:fillRef>
        <a:effectRef idx="2">
          <a:schemeClr val="accent6"/>
        </a:effectRef>
        <a:fontRef idx="minor">
          <a:schemeClr val="lt1"/>
        </a:fontRef>
      </xdr:style>
      <xdr:txBody>
        <a:bodyPr vertOverflow="clip" horzOverflow="clip" rtlCol="0" anchor="t"/>
        <a:lstStyle/>
        <a:p>
          <a:pPr algn="l"/>
          <a:r>
            <a:rPr lang="en-US" sz="1100"/>
            <a:t>Gallons per rotation period result is used in</a:t>
          </a:r>
          <a:r>
            <a:rPr lang="en-US" sz="1100" baseline="0"/>
            <a:t> both Option 1 and Option 2.</a:t>
          </a:r>
          <a:endParaRPr lang="en-US" sz="1100"/>
        </a:p>
      </xdr:txBody>
    </xdr:sp>
    <xdr:clientData/>
  </xdr:twoCellAnchor>
  <xdr:twoCellAnchor>
    <xdr:from>
      <xdr:col>1</xdr:col>
      <xdr:colOff>2357120</xdr:colOff>
      <xdr:row>62</xdr:row>
      <xdr:rowOff>152400</xdr:rowOff>
    </xdr:from>
    <xdr:to>
      <xdr:col>2</xdr:col>
      <xdr:colOff>822960</xdr:colOff>
      <xdr:row>64</xdr:row>
      <xdr:rowOff>40640</xdr:rowOff>
    </xdr:to>
    <xdr:sp macro="" textlink="">
      <xdr:nvSpPr>
        <xdr:cNvPr id="38" name="Left Arrow 37">
          <a:extLst>
            <a:ext uri="{FF2B5EF4-FFF2-40B4-BE49-F238E27FC236}">
              <a16:creationId xmlns:a16="http://schemas.microsoft.com/office/drawing/2014/main" xmlns="" id="{00000000-0008-0000-0000-000026000000}"/>
            </a:ext>
          </a:extLst>
        </xdr:cNvPr>
        <xdr:cNvSpPr/>
      </xdr:nvSpPr>
      <xdr:spPr>
        <a:xfrm>
          <a:off x="4358640" y="12964160"/>
          <a:ext cx="1117600" cy="274320"/>
        </a:xfrm>
        <a:prstGeom prst="leftArrow">
          <a:avLst/>
        </a:prstGeom>
      </xdr:spPr>
      <xdr:style>
        <a:lnRef idx="1">
          <a:schemeClr val="accent6"/>
        </a:lnRef>
        <a:fillRef idx="3">
          <a:schemeClr val="accent6"/>
        </a:fillRef>
        <a:effectRef idx="2">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916940</xdr:colOff>
      <xdr:row>61</xdr:row>
      <xdr:rowOff>104140</xdr:rowOff>
    </xdr:from>
    <xdr:to>
      <xdr:col>12</xdr:col>
      <xdr:colOff>429260</xdr:colOff>
      <xdr:row>65</xdr:row>
      <xdr:rowOff>22860</xdr:rowOff>
    </xdr:to>
    <xdr:sp macro="" textlink="">
      <xdr:nvSpPr>
        <xdr:cNvPr id="39" name="Rounded Rectangle 38">
          <a:extLst>
            <a:ext uri="{FF2B5EF4-FFF2-40B4-BE49-F238E27FC236}">
              <a16:creationId xmlns:a16="http://schemas.microsoft.com/office/drawing/2014/main" xmlns="" id="{00000000-0008-0000-0000-000027000000}"/>
            </a:ext>
          </a:extLst>
        </xdr:cNvPr>
        <xdr:cNvSpPr/>
      </xdr:nvSpPr>
      <xdr:spPr>
        <a:xfrm>
          <a:off x="4749800" y="11496040"/>
          <a:ext cx="7132320" cy="558800"/>
        </a:xfrm>
        <a:prstGeom prst="roundRect">
          <a:avLst/>
        </a:prstGeom>
      </xdr:spPr>
      <xdr:style>
        <a:lnRef idx="1">
          <a:schemeClr val="accent6"/>
        </a:lnRef>
        <a:fillRef idx="3">
          <a:schemeClr val="accent6"/>
        </a:fillRef>
        <a:effectRef idx="2">
          <a:schemeClr val="accent6"/>
        </a:effectRef>
        <a:fontRef idx="minor">
          <a:schemeClr val="lt1"/>
        </a:fontRef>
      </xdr:style>
      <xdr:txBody>
        <a:bodyPr vertOverflow="clip" horzOverflow="clip" rtlCol="0" anchor="t"/>
        <a:lstStyle/>
        <a:p>
          <a:pPr algn="l"/>
          <a:r>
            <a:rPr lang="en-US" sz="1100"/>
            <a:t>Use Option 1</a:t>
          </a:r>
          <a:r>
            <a:rPr lang="en-US" sz="1100" baseline="0"/>
            <a:t> if you known the roof area you would like to collect off of. Using the gallons per month required by the herd found in Step 1, Option 1 will calculate whether collecting rainwater off of an area that size will sustain a herd.</a:t>
          </a:r>
          <a:endParaRPr lang="en-US" sz="1100"/>
        </a:p>
      </xdr:txBody>
    </xdr:sp>
    <xdr:clientData/>
  </xdr:twoCellAnchor>
  <xdr:twoCellAnchor>
    <xdr:from>
      <xdr:col>1</xdr:col>
      <xdr:colOff>2458720</xdr:colOff>
      <xdr:row>65</xdr:row>
      <xdr:rowOff>172720</xdr:rowOff>
    </xdr:from>
    <xdr:to>
      <xdr:col>2</xdr:col>
      <xdr:colOff>924560</xdr:colOff>
      <xdr:row>67</xdr:row>
      <xdr:rowOff>60960</xdr:rowOff>
    </xdr:to>
    <xdr:sp macro="" textlink="">
      <xdr:nvSpPr>
        <xdr:cNvPr id="40" name="Left Arrow 39">
          <a:extLst>
            <a:ext uri="{FF2B5EF4-FFF2-40B4-BE49-F238E27FC236}">
              <a16:creationId xmlns:a16="http://schemas.microsoft.com/office/drawing/2014/main" xmlns="" id="{00000000-0008-0000-0000-000028000000}"/>
            </a:ext>
          </a:extLst>
        </xdr:cNvPr>
        <xdr:cNvSpPr/>
      </xdr:nvSpPr>
      <xdr:spPr>
        <a:xfrm>
          <a:off x="4460240" y="13563600"/>
          <a:ext cx="1117600" cy="274320"/>
        </a:xfrm>
        <a:prstGeom prst="leftArrow">
          <a:avLst/>
        </a:prstGeom>
      </xdr:spPr>
      <xdr:style>
        <a:lnRef idx="1">
          <a:schemeClr val="accent6"/>
        </a:lnRef>
        <a:fillRef idx="3">
          <a:schemeClr val="accent6"/>
        </a:fillRef>
        <a:effectRef idx="2">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972820</xdr:colOff>
      <xdr:row>65</xdr:row>
      <xdr:rowOff>76200</xdr:rowOff>
    </xdr:from>
    <xdr:to>
      <xdr:col>12</xdr:col>
      <xdr:colOff>759460</xdr:colOff>
      <xdr:row>68</xdr:row>
      <xdr:rowOff>137160</xdr:rowOff>
    </xdr:to>
    <xdr:sp macro="" textlink="">
      <xdr:nvSpPr>
        <xdr:cNvPr id="41" name="Rounded Rectangle 40">
          <a:extLst>
            <a:ext uri="{FF2B5EF4-FFF2-40B4-BE49-F238E27FC236}">
              <a16:creationId xmlns:a16="http://schemas.microsoft.com/office/drawing/2014/main" xmlns="" id="{00000000-0008-0000-0000-000029000000}"/>
            </a:ext>
          </a:extLst>
        </xdr:cNvPr>
        <xdr:cNvSpPr/>
      </xdr:nvSpPr>
      <xdr:spPr>
        <a:xfrm>
          <a:off x="4805680" y="12108180"/>
          <a:ext cx="7406640" cy="541020"/>
        </a:xfrm>
        <a:prstGeom prst="roundRect">
          <a:avLst/>
        </a:prstGeom>
      </xdr:spPr>
      <xdr:style>
        <a:lnRef idx="1">
          <a:schemeClr val="accent6"/>
        </a:lnRef>
        <a:fillRef idx="3">
          <a:schemeClr val="accent6"/>
        </a:fillRef>
        <a:effectRef idx="2">
          <a:schemeClr val="accent6"/>
        </a:effectRef>
        <a:fontRef idx="minor">
          <a:schemeClr val="lt1"/>
        </a:fontRef>
      </xdr:style>
      <xdr:txBody>
        <a:bodyPr vertOverflow="clip" horzOverflow="clip" rtlCol="0" anchor="t"/>
        <a:lstStyle/>
        <a:p>
          <a:pPr algn="l"/>
          <a:r>
            <a:rPr lang="en-US" sz="1100"/>
            <a:t>Use Option 2</a:t>
          </a:r>
          <a:r>
            <a:rPr lang="en-US" sz="1100" baseline="0"/>
            <a:t> if you would like to know the roof area required to collect enough water to sustain your herd. Option 2 will use the gallons per month required by the herd found in Step 1 to determine the roof area that will provide that amount of water.</a:t>
          </a:r>
          <a:endParaRPr lang="en-US" sz="1100"/>
        </a:p>
      </xdr:txBody>
    </xdr:sp>
    <xdr:clientData/>
  </xdr:twoCellAnchor>
  <xdr:twoCellAnchor>
    <xdr:from>
      <xdr:col>1</xdr:col>
      <xdr:colOff>1087120</xdr:colOff>
      <xdr:row>69</xdr:row>
      <xdr:rowOff>81280</xdr:rowOff>
    </xdr:from>
    <xdr:to>
      <xdr:col>2</xdr:col>
      <xdr:colOff>1168400</xdr:colOff>
      <xdr:row>72</xdr:row>
      <xdr:rowOff>121920</xdr:rowOff>
    </xdr:to>
    <xdr:sp macro="" textlink="">
      <xdr:nvSpPr>
        <xdr:cNvPr id="43" name="Rounded Rectangle 42">
          <a:extLst>
            <a:ext uri="{FF2B5EF4-FFF2-40B4-BE49-F238E27FC236}">
              <a16:creationId xmlns:a16="http://schemas.microsoft.com/office/drawing/2014/main" xmlns="" id="{00000000-0008-0000-0000-00002B000000}"/>
            </a:ext>
          </a:extLst>
        </xdr:cNvPr>
        <xdr:cNvSpPr/>
      </xdr:nvSpPr>
      <xdr:spPr>
        <a:xfrm>
          <a:off x="2268220" y="12768580"/>
          <a:ext cx="2733040" cy="535940"/>
        </a:xfrm>
        <a:prstGeom prst="roundRect">
          <a:avLst/>
        </a:prstGeom>
      </xdr:spPr>
      <xdr:style>
        <a:lnRef idx="1">
          <a:schemeClr val="accent6"/>
        </a:lnRef>
        <a:fillRef idx="3">
          <a:schemeClr val="accent6"/>
        </a:fillRef>
        <a:effectRef idx="2">
          <a:schemeClr val="accent6"/>
        </a:effectRef>
        <a:fontRef idx="minor">
          <a:schemeClr val="lt1"/>
        </a:fontRef>
      </xdr:style>
      <xdr:txBody>
        <a:bodyPr vertOverflow="clip" horzOverflow="clip" rtlCol="0" anchor="t"/>
        <a:lstStyle/>
        <a:p>
          <a:pPr algn="l"/>
          <a:r>
            <a:rPr lang="en-US" sz="1100"/>
            <a:t>If you require Option 2</a:t>
          </a:r>
          <a:r>
            <a:rPr lang="en-US" sz="1100" baseline="0"/>
            <a:t> as determined by Step 2,</a:t>
          </a:r>
          <a:r>
            <a:rPr lang="en-US" sz="1100"/>
            <a:t> skip Step</a:t>
          </a:r>
          <a:r>
            <a:rPr lang="en-US" sz="1100" baseline="0"/>
            <a:t> 3 and complete Step 4.</a:t>
          </a:r>
          <a:endParaRPr lang="en-US" sz="1100"/>
        </a:p>
      </xdr:txBody>
    </xdr:sp>
    <xdr:clientData/>
  </xdr:twoCellAnchor>
  <xdr:twoCellAnchor>
    <xdr:from>
      <xdr:col>0</xdr:col>
      <xdr:colOff>1097280</xdr:colOff>
      <xdr:row>69</xdr:row>
      <xdr:rowOff>182880</xdr:rowOff>
    </xdr:from>
    <xdr:to>
      <xdr:col>1</xdr:col>
      <xdr:colOff>1036320</xdr:colOff>
      <xdr:row>71</xdr:row>
      <xdr:rowOff>71120</xdr:rowOff>
    </xdr:to>
    <xdr:sp macro="" textlink="">
      <xdr:nvSpPr>
        <xdr:cNvPr id="44" name="Left Arrow 43">
          <a:extLst>
            <a:ext uri="{FF2B5EF4-FFF2-40B4-BE49-F238E27FC236}">
              <a16:creationId xmlns:a16="http://schemas.microsoft.com/office/drawing/2014/main" xmlns="" id="{00000000-0008-0000-0000-00002C000000}"/>
            </a:ext>
          </a:extLst>
        </xdr:cNvPr>
        <xdr:cNvSpPr/>
      </xdr:nvSpPr>
      <xdr:spPr>
        <a:xfrm>
          <a:off x="1920240" y="14366240"/>
          <a:ext cx="1117600" cy="274320"/>
        </a:xfrm>
        <a:prstGeom prst="leftArrow">
          <a:avLst/>
        </a:prstGeom>
      </xdr:spPr>
      <xdr:style>
        <a:lnRef idx="1">
          <a:schemeClr val="accent6"/>
        </a:lnRef>
        <a:fillRef idx="3">
          <a:schemeClr val="accent6"/>
        </a:fillRef>
        <a:effectRef idx="2">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142240</xdr:colOff>
      <xdr:row>75</xdr:row>
      <xdr:rowOff>50800</xdr:rowOff>
    </xdr:from>
    <xdr:to>
      <xdr:col>4</xdr:col>
      <xdr:colOff>883920</xdr:colOff>
      <xdr:row>77</xdr:row>
      <xdr:rowOff>81280</xdr:rowOff>
    </xdr:to>
    <xdr:sp macro="" textlink="">
      <xdr:nvSpPr>
        <xdr:cNvPr id="45" name="Left Arrow 44">
          <a:extLst>
            <a:ext uri="{FF2B5EF4-FFF2-40B4-BE49-F238E27FC236}">
              <a16:creationId xmlns:a16="http://schemas.microsoft.com/office/drawing/2014/main" xmlns="" id="{00000000-0008-0000-0000-00002D000000}"/>
            </a:ext>
          </a:extLst>
        </xdr:cNvPr>
        <xdr:cNvSpPr/>
      </xdr:nvSpPr>
      <xdr:spPr>
        <a:xfrm>
          <a:off x="6106160" y="15412720"/>
          <a:ext cx="904240" cy="416560"/>
        </a:xfrm>
        <a:prstGeom prst="leftArrow">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975360</xdr:colOff>
      <xdr:row>74</xdr:row>
      <xdr:rowOff>55880</xdr:rowOff>
    </xdr:from>
    <xdr:to>
      <xdr:col>8</xdr:col>
      <xdr:colOff>690880</xdr:colOff>
      <xdr:row>78</xdr:row>
      <xdr:rowOff>99060</xdr:rowOff>
    </xdr:to>
    <xdr:sp macro="" textlink="">
      <xdr:nvSpPr>
        <xdr:cNvPr id="46" name="Rounded Rectangle 45">
          <a:extLst>
            <a:ext uri="{FF2B5EF4-FFF2-40B4-BE49-F238E27FC236}">
              <a16:creationId xmlns:a16="http://schemas.microsoft.com/office/drawing/2014/main" xmlns="" id="{00000000-0008-0000-0000-00002E000000}"/>
            </a:ext>
          </a:extLst>
        </xdr:cNvPr>
        <xdr:cNvSpPr/>
      </xdr:nvSpPr>
      <xdr:spPr>
        <a:xfrm>
          <a:off x="6301740" y="13558520"/>
          <a:ext cx="2626360" cy="71374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r>
            <a:rPr lang="en-US" sz="1100" b="1"/>
            <a:t>Step 3.1: Enter the roof area in square feet here. If</a:t>
          </a:r>
          <a:r>
            <a:rPr lang="en-US" sz="1100" b="1" baseline="0"/>
            <a:t> you only have one roof area, leave the other cells blank.</a:t>
          </a:r>
          <a:endParaRPr lang="en-US" sz="1100" b="1"/>
        </a:p>
      </xdr:txBody>
    </xdr:sp>
    <xdr:clientData/>
  </xdr:twoCellAnchor>
  <xdr:twoCellAnchor>
    <xdr:from>
      <xdr:col>0</xdr:col>
      <xdr:colOff>345440</xdr:colOff>
      <xdr:row>91</xdr:row>
      <xdr:rowOff>91440</xdr:rowOff>
    </xdr:from>
    <xdr:to>
      <xdr:col>1</xdr:col>
      <xdr:colOff>2032000</xdr:colOff>
      <xdr:row>95</xdr:row>
      <xdr:rowOff>7620</xdr:rowOff>
    </xdr:to>
    <xdr:sp macro="" textlink="">
      <xdr:nvSpPr>
        <xdr:cNvPr id="47" name="Rounded Rectangle 46">
          <a:extLst>
            <a:ext uri="{FF2B5EF4-FFF2-40B4-BE49-F238E27FC236}">
              <a16:creationId xmlns:a16="http://schemas.microsoft.com/office/drawing/2014/main" xmlns="" id="{00000000-0008-0000-0000-00002F000000}"/>
            </a:ext>
          </a:extLst>
        </xdr:cNvPr>
        <xdr:cNvSpPr/>
      </xdr:nvSpPr>
      <xdr:spPr>
        <a:xfrm>
          <a:off x="345440" y="16543020"/>
          <a:ext cx="2867660" cy="739140"/>
        </a:xfrm>
        <a:prstGeom prst="roundRect">
          <a:avLst/>
        </a:prstGeom>
      </xdr:spPr>
      <xdr:style>
        <a:lnRef idx="1">
          <a:schemeClr val="accent6"/>
        </a:lnRef>
        <a:fillRef idx="3">
          <a:schemeClr val="accent6"/>
        </a:fillRef>
        <a:effectRef idx="2">
          <a:schemeClr val="accent6"/>
        </a:effectRef>
        <a:fontRef idx="minor">
          <a:schemeClr val="lt1"/>
        </a:fontRef>
      </xdr:style>
      <xdr:txBody>
        <a:bodyPr vertOverflow="clip" horzOverflow="clip" rtlCol="0" anchor="t"/>
        <a:lstStyle/>
        <a:p>
          <a:pPr algn="l"/>
          <a:r>
            <a:rPr lang="en-US" sz="1100"/>
            <a:t>There is nothing to type</a:t>
          </a:r>
          <a:r>
            <a:rPr lang="en-US" sz="1100" baseline="0"/>
            <a:t> in for this step; Excel will pull the information you typed in and the results of Step 1 to do these calculations.</a:t>
          </a:r>
          <a:endParaRPr lang="en-US" sz="1100"/>
        </a:p>
      </xdr:txBody>
    </xdr:sp>
    <xdr:clientData/>
  </xdr:twoCellAnchor>
  <xdr:twoCellAnchor>
    <xdr:from>
      <xdr:col>12</xdr:col>
      <xdr:colOff>599440</xdr:colOff>
      <xdr:row>33</xdr:row>
      <xdr:rowOff>0</xdr:rowOff>
    </xdr:from>
    <xdr:to>
      <xdr:col>12</xdr:col>
      <xdr:colOff>1016000</xdr:colOff>
      <xdr:row>36</xdr:row>
      <xdr:rowOff>20320</xdr:rowOff>
    </xdr:to>
    <xdr:sp macro="" textlink="">
      <xdr:nvSpPr>
        <xdr:cNvPr id="48" name="Left Arrow 47">
          <a:extLst>
            <a:ext uri="{FF2B5EF4-FFF2-40B4-BE49-F238E27FC236}">
              <a16:creationId xmlns:a16="http://schemas.microsoft.com/office/drawing/2014/main" xmlns="" id="{00000000-0008-0000-0000-000030000000}"/>
            </a:ext>
          </a:extLst>
        </xdr:cNvPr>
        <xdr:cNvSpPr/>
      </xdr:nvSpPr>
      <xdr:spPr>
        <a:xfrm rot="5400000">
          <a:off x="12710160" y="7762240"/>
          <a:ext cx="599440" cy="416560"/>
        </a:xfrm>
        <a:prstGeom prst="leftArrow">
          <a:avLst/>
        </a:prstGeom>
      </xdr:spPr>
      <xdr:style>
        <a:lnRef idx="1">
          <a:schemeClr val="accent6"/>
        </a:lnRef>
        <a:fillRef idx="3">
          <a:schemeClr val="accent6"/>
        </a:fillRef>
        <a:effectRef idx="2">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129540</xdr:colOff>
      <xdr:row>36</xdr:row>
      <xdr:rowOff>63500</xdr:rowOff>
    </xdr:from>
    <xdr:to>
      <xdr:col>14</xdr:col>
      <xdr:colOff>271780</xdr:colOff>
      <xdr:row>39</xdr:row>
      <xdr:rowOff>274320</xdr:rowOff>
    </xdr:to>
    <xdr:sp macro="" textlink="">
      <xdr:nvSpPr>
        <xdr:cNvPr id="49" name="Rounded Rectangle 48">
          <a:extLst>
            <a:ext uri="{FF2B5EF4-FFF2-40B4-BE49-F238E27FC236}">
              <a16:creationId xmlns:a16="http://schemas.microsoft.com/office/drawing/2014/main" xmlns="" id="{00000000-0008-0000-0000-000031000000}"/>
            </a:ext>
          </a:extLst>
        </xdr:cNvPr>
        <xdr:cNvSpPr/>
      </xdr:nvSpPr>
      <xdr:spPr>
        <a:xfrm>
          <a:off x="11582400" y="7012940"/>
          <a:ext cx="1879600" cy="690880"/>
        </a:xfrm>
        <a:prstGeom prst="roundRect">
          <a:avLst/>
        </a:prstGeom>
      </xdr:spPr>
      <xdr:style>
        <a:lnRef idx="1">
          <a:schemeClr val="accent6"/>
        </a:lnRef>
        <a:fillRef idx="3">
          <a:schemeClr val="accent6"/>
        </a:fillRef>
        <a:effectRef idx="2">
          <a:schemeClr val="accent6"/>
        </a:effectRef>
        <a:fontRef idx="minor">
          <a:schemeClr val="lt1"/>
        </a:fontRef>
      </xdr:style>
      <xdr:txBody>
        <a:bodyPr vertOverflow="clip" horzOverflow="clip" rtlCol="0" anchor="t"/>
        <a:lstStyle/>
        <a:p>
          <a:pPr algn="l"/>
          <a:r>
            <a:rPr lang="en-US" sz="1100"/>
            <a:t>The total amount of rainfall</a:t>
          </a:r>
          <a:r>
            <a:rPr lang="en-US" sz="1100" baseline="0"/>
            <a:t> runoff in gallons per month is displayed here.</a:t>
          </a:r>
          <a:endParaRPr lang="en-US" sz="1100"/>
        </a:p>
      </xdr:txBody>
    </xdr:sp>
    <xdr:clientData/>
  </xdr:twoCellAnchor>
  <xdr:twoCellAnchor>
    <xdr:from>
      <xdr:col>11</xdr:col>
      <xdr:colOff>111760</xdr:colOff>
      <xdr:row>39</xdr:row>
      <xdr:rowOff>274320</xdr:rowOff>
    </xdr:from>
    <xdr:to>
      <xdr:col>12</xdr:col>
      <xdr:colOff>914400</xdr:colOff>
      <xdr:row>41</xdr:row>
      <xdr:rowOff>71120</xdr:rowOff>
    </xdr:to>
    <xdr:sp macro="" textlink="">
      <xdr:nvSpPr>
        <xdr:cNvPr id="50" name="Left Arrow 49">
          <a:extLst>
            <a:ext uri="{FF2B5EF4-FFF2-40B4-BE49-F238E27FC236}">
              <a16:creationId xmlns:a16="http://schemas.microsoft.com/office/drawing/2014/main" xmlns="" id="{00000000-0008-0000-0000-000032000000}"/>
            </a:ext>
          </a:extLst>
        </xdr:cNvPr>
        <xdr:cNvSpPr/>
      </xdr:nvSpPr>
      <xdr:spPr>
        <a:xfrm>
          <a:off x="12151360" y="9103360"/>
          <a:ext cx="965200" cy="386080"/>
        </a:xfrm>
        <a:prstGeom prst="leftArrow">
          <a:avLst/>
        </a:prstGeom>
      </xdr:spPr>
      <xdr:style>
        <a:lnRef idx="1">
          <a:schemeClr val="accent6"/>
        </a:lnRef>
        <a:fillRef idx="3">
          <a:schemeClr val="accent6"/>
        </a:fillRef>
        <a:effectRef idx="2">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982980</xdr:colOff>
      <xdr:row>40</xdr:row>
      <xdr:rowOff>20320</xdr:rowOff>
    </xdr:from>
    <xdr:to>
      <xdr:col>14</xdr:col>
      <xdr:colOff>881380</xdr:colOff>
      <xdr:row>44</xdr:row>
      <xdr:rowOff>38100</xdr:rowOff>
    </xdr:to>
    <xdr:sp macro="" textlink="">
      <xdr:nvSpPr>
        <xdr:cNvPr id="51" name="Rounded Rectangle 50">
          <a:extLst>
            <a:ext uri="{FF2B5EF4-FFF2-40B4-BE49-F238E27FC236}">
              <a16:creationId xmlns:a16="http://schemas.microsoft.com/office/drawing/2014/main" xmlns="" id="{00000000-0008-0000-0000-000033000000}"/>
            </a:ext>
          </a:extLst>
        </xdr:cNvPr>
        <xdr:cNvSpPr/>
      </xdr:nvSpPr>
      <xdr:spPr>
        <a:xfrm>
          <a:off x="12435840" y="7777480"/>
          <a:ext cx="1635760" cy="673100"/>
        </a:xfrm>
        <a:prstGeom prst="roundRect">
          <a:avLst/>
        </a:prstGeom>
      </xdr:spPr>
      <xdr:style>
        <a:lnRef idx="1">
          <a:schemeClr val="accent6"/>
        </a:lnRef>
        <a:fillRef idx="3">
          <a:schemeClr val="accent6"/>
        </a:fillRef>
        <a:effectRef idx="2">
          <a:schemeClr val="accent6"/>
        </a:effectRef>
        <a:fontRef idx="minor">
          <a:schemeClr val="lt1"/>
        </a:fontRef>
      </xdr:style>
      <xdr:txBody>
        <a:bodyPr vertOverflow="clip" horzOverflow="clip" rtlCol="0" anchor="t"/>
        <a:lstStyle/>
        <a:p>
          <a:pPr algn="l"/>
          <a:r>
            <a:rPr lang="en-US" sz="1100"/>
            <a:t>The total</a:t>
          </a:r>
          <a:r>
            <a:rPr lang="en-US" sz="1100" baseline="0"/>
            <a:t> roof area required to water your herd is displayed here.</a:t>
          </a:r>
          <a:endParaRPr lang="en-US" sz="1100"/>
        </a:p>
      </xdr:txBody>
    </xdr:sp>
    <xdr:clientData/>
  </xdr:twoCellAnchor>
  <xdr:twoCellAnchor>
    <xdr:from>
      <xdr:col>0</xdr:col>
      <xdr:colOff>81280</xdr:colOff>
      <xdr:row>9</xdr:row>
      <xdr:rowOff>152400</xdr:rowOff>
    </xdr:from>
    <xdr:to>
      <xdr:col>0</xdr:col>
      <xdr:colOff>1112520</xdr:colOff>
      <xdr:row>14</xdr:row>
      <xdr:rowOff>68580</xdr:rowOff>
    </xdr:to>
    <xdr:sp macro="" textlink="">
      <xdr:nvSpPr>
        <xdr:cNvPr id="53" name="Rounded Rectangle 52">
          <a:extLst>
            <a:ext uri="{FF2B5EF4-FFF2-40B4-BE49-F238E27FC236}">
              <a16:creationId xmlns:a16="http://schemas.microsoft.com/office/drawing/2014/main" xmlns="" id="{00000000-0008-0000-0000-000035000000}"/>
            </a:ext>
          </a:extLst>
        </xdr:cNvPr>
        <xdr:cNvSpPr/>
      </xdr:nvSpPr>
      <xdr:spPr>
        <a:xfrm>
          <a:off x="81280" y="2385060"/>
          <a:ext cx="1031240" cy="731520"/>
        </a:xfrm>
        <a:prstGeom prst="round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n-US" sz="1100"/>
            <a:t>Units are displayed in parenthesis.</a:t>
          </a:r>
        </a:p>
      </xdr:txBody>
    </xdr:sp>
    <xdr:clientData/>
  </xdr:twoCellAnchor>
  <xdr:twoCellAnchor>
    <xdr:from>
      <xdr:col>1</xdr:col>
      <xdr:colOff>1607820</xdr:colOff>
      <xdr:row>41</xdr:row>
      <xdr:rowOff>63500</xdr:rowOff>
    </xdr:from>
    <xdr:to>
      <xdr:col>4</xdr:col>
      <xdr:colOff>81280</xdr:colOff>
      <xdr:row>44</xdr:row>
      <xdr:rowOff>129540</xdr:rowOff>
    </xdr:to>
    <xdr:sp macro="" textlink="">
      <xdr:nvSpPr>
        <xdr:cNvPr id="55" name="Rounded Rectangle 54">
          <a:extLst>
            <a:ext uri="{FF2B5EF4-FFF2-40B4-BE49-F238E27FC236}">
              <a16:creationId xmlns:a16="http://schemas.microsoft.com/office/drawing/2014/main" xmlns="" id="{00000000-0008-0000-0000-000037000000}"/>
            </a:ext>
          </a:extLst>
        </xdr:cNvPr>
        <xdr:cNvSpPr/>
      </xdr:nvSpPr>
      <xdr:spPr>
        <a:xfrm>
          <a:off x="2788920" y="7995920"/>
          <a:ext cx="2618740" cy="5461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r>
            <a:rPr lang="en-US" sz="1100" b="1"/>
            <a:t>Boxes and arrows in red prompt you to enter information.</a:t>
          </a:r>
        </a:p>
      </xdr:txBody>
    </xdr:sp>
    <xdr:clientData/>
  </xdr:twoCellAnchor>
  <xdr:twoCellAnchor>
    <xdr:from>
      <xdr:col>1</xdr:col>
      <xdr:colOff>1965960</xdr:colOff>
      <xdr:row>0</xdr:row>
      <xdr:rowOff>5080</xdr:rowOff>
    </xdr:from>
    <xdr:to>
      <xdr:col>6</xdr:col>
      <xdr:colOff>563880</xdr:colOff>
      <xdr:row>3</xdr:row>
      <xdr:rowOff>7620</xdr:rowOff>
    </xdr:to>
    <xdr:sp macro="" textlink="">
      <xdr:nvSpPr>
        <xdr:cNvPr id="56" name="Rounded Rectangle 55">
          <a:extLst>
            <a:ext uri="{FF2B5EF4-FFF2-40B4-BE49-F238E27FC236}">
              <a16:creationId xmlns:a16="http://schemas.microsoft.com/office/drawing/2014/main" xmlns="" id="{00000000-0008-0000-0000-000038000000}"/>
            </a:ext>
          </a:extLst>
        </xdr:cNvPr>
        <xdr:cNvSpPr/>
      </xdr:nvSpPr>
      <xdr:spPr>
        <a:xfrm>
          <a:off x="3147060" y="5080"/>
          <a:ext cx="4084320" cy="482600"/>
        </a:xfrm>
        <a:prstGeom prst="roundRect">
          <a:avLst/>
        </a:prstGeom>
      </xdr:spPr>
      <xdr:style>
        <a:lnRef idx="1">
          <a:schemeClr val="accent6"/>
        </a:lnRef>
        <a:fillRef idx="3">
          <a:schemeClr val="accent6"/>
        </a:fillRef>
        <a:effectRef idx="2">
          <a:schemeClr val="accent6"/>
        </a:effectRef>
        <a:fontRef idx="minor">
          <a:schemeClr val="lt1"/>
        </a:fontRef>
      </xdr:style>
      <xdr:txBody>
        <a:bodyPr vertOverflow="clip" horzOverflow="clip" rtlCol="0" anchor="t"/>
        <a:lstStyle/>
        <a:p>
          <a:pPr algn="l"/>
          <a:r>
            <a:rPr lang="en-US" sz="1100" baseline="0"/>
            <a:t>Move between the Instructions Tab and the Water Requirement Calculator by clinking the tabs at the bottom left of the worksheet.</a:t>
          </a:r>
          <a:endParaRPr lang="en-US" sz="1100"/>
        </a:p>
      </xdr:txBody>
    </xdr:sp>
    <xdr:clientData/>
  </xdr:twoCellAnchor>
  <xdr:twoCellAnchor>
    <xdr:from>
      <xdr:col>1</xdr:col>
      <xdr:colOff>985520</xdr:colOff>
      <xdr:row>0</xdr:row>
      <xdr:rowOff>172720</xdr:rowOff>
    </xdr:from>
    <xdr:to>
      <xdr:col>1</xdr:col>
      <xdr:colOff>1889760</xdr:colOff>
      <xdr:row>2</xdr:row>
      <xdr:rowOff>81280</xdr:rowOff>
    </xdr:to>
    <xdr:sp macro="" textlink="">
      <xdr:nvSpPr>
        <xdr:cNvPr id="57" name="Left Arrow 56">
          <a:extLst>
            <a:ext uri="{FF2B5EF4-FFF2-40B4-BE49-F238E27FC236}">
              <a16:creationId xmlns:a16="http://schemas.microsoft.com/office/drawing/2014/main" xmlns="" id="{00000000-0008-0000-0000-000039000000}"/>
            </a:ext>
          </a:extLst>
        </xdr:cNvPr>
        <xdr:cNvSpPr/>
      </xdr:nvSpPr>
      <xdr:spPr>
        <a:xfrm>
          <a:off x="2987040" y="172720"/>
          <a:ext cx="904240" cy="416560"/>
        </a:xfrm>
        <a:prstGeom prst="leftArrow">
          <a:avLst/>
        </a:prstGeom>
      </xdr:spPr>
      <xdr:style>
        <a:lnRef idx="1">
          <a:schemeClr val="accent6"/>
        </a:lnRef>
        <a:fillRef idx="3">
          <a:schemeClr val="accent6"/>
        </a:fillRef>
        <a:effectRef idx="2">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264160</xdr:colOff>
      <xdr:row>5</xdr:row>
      <xdr:rowOff>40640</xdr:rowOff>
    </xdr:from>
    <xdr:to>
      <xdr:col>6</xdr:col>
      <xdr:colOff>304800</xdr:colOff>
      <xdr:row>7</xdr:row>
      <xdr:rowOff>45720</xdr:rowOff>
    </xdr:to>
    <xdr:sp macro="" textlink="">
      <xdr:nvSpPr>
        <xdr:cNvPr id="58" name="Rounded Rectangle 57">
          <a:extLst>
            <a:ext uri="{FF2B5EF4-FFF2-40B4-BE49-F238E27FC236}">
              <a16:creationId xmlns:a16="http://schemas.microsoft.com/office/drawing/2014/main" xmlns="" id="{00000000-0008-0000-0000-00003A000000}"/>
            </a:ext>
          </a:extLst>
        </xdr:cNvPr>
        <xdr:cNvSpPr/>
      </xdr:nvSpPr>
      <xdr:spPr>
        <a:xfrm>
          <a:off x="4097020" y="1633220"/>
          <a:ext cx="2875280" cy="325120"/>
        </a:xfrm>
        <a:prstGeom prst="round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n-US" sz="1100"/>
            <a:t>Orange boxes</a:t>
          </a:r>
          <a:r>
            <a:rPr lang="en-US" sz="1100" baseline="0"/>
            <a:t> provide more information.</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97"/>
  <sheetViews>
    <sheetView tabSelected="1" zoomScale="125" zoomScaleNormal="125" zoomScalePageLayoutView="125" workbookViewId="0">
      <selection activeCell="E71" sqref="E71"/>
    </sheetView>
  </sheetViews>
  <sheetFormatPr defaultColWidth="11.25" defaultRowHeight="12.75" x14ac:dyDescent="0.2"/>
  <cols>
    <col min="1" max="1" width="15.5" style="2" customWidth="1"/>
    <col min="2" max="2" width="34.75" style="2" customWidth="1"/>
    <col min="3" max="3" width="17.25" style="2" customWidth="1"/>
    <col min="4" max="4" width="2.25" style="2" bestFit="1" customWidth="1"/>
    <col min="5" max="5" width="15.25" style="2" customWidth="1"/>
    <col min="6" max="6" width="2.25" style="3" bestFit="1" customWidth="1"/>
    <col min="7" max="7" width="17.75" style="2" customWidth="1"/>
    <col min="8" max="8" width="2.75" style="3" bestFit="1" customWidth="1"/>
    <col min="9" max="9" width="19.75" style="2" customWidth="1"/>
    <col min="10" max="10" width="2.25" style="3" bestFit="1" customWidth="1"/>
    <col min="11" max="11" width="17.75" style="2" customWidth="1"/>
    <col min="12" max="12" width="2.25" style="3" bestFit="1" customWidth="1"/>
    <col min="13" max="13" width="20.5" style="2" customWidth="1"/>
    <col min="14" max="14" width="2.25" style="2" bestFit="1" customWidth="1"/>
    <col min="15" max="15" width="13" style="2" bestFit="1" customWidth="1"/>
    <col min="16" max="16384" width="11.25" style="2"/>
  </cols>
  <sheetData>
    <row r="2" spans="1:15" x14ac:dyDescent="0.2">
      <c r="A2" s="4" t="s">
        <v>41</v>
      </c>
      <c r="B2" s="5"/>
    </row>
    <row r="4" spans="1:15" ht="73.900000000000006" customHeight="1" x14ac:dyDescent="0.2">
      <c r="A4" s="210" t="s">
        <v>42</v>
      </c>
      <c r="B4" s="210"/>
      <c r="C4" s="210"/>
      <c r="D4" s="210"/>
      <c r="E4" s="210"/>
      <c r="F4" s="6"/>
      <c r="G4" s="7"/>
    </row>
    <row r="5" spans="1:15" ht="13.5" thickBot="1" x14ac:dyDescent="0.25"/>
    <row r="6" spans="1:15" x14ac:dyDescent="0.2">
      <c r="A6" s="8" t="s">
        <v>37</v>
      </c>
      <c r="B6" s="9"/>
      <c r="C6" s="9"/>
      <c r="D6" s="9"/>
      <c r="E6" s="9"/>
      <c r="F6" s="10"/>
      <c r="G6" s="9"/>
      <c r="H6" s="10"/>
      <c r="I6" s="9"/>
      <c r="J6" s="10"/>
      <c r="K6" s="9"/>
      <c r="L6" s="10"/>
      <c r="M6" s="9"/>
      <c r="N6" s="9"/>
      <c r="O6" s="11"/>
    </row>
    <row r="7" spans="1:15" x14ac:dyDescent="0.2">
      <c r="A7" s="12"/>
      <c r="B7" s="13"/>
      <c r="C7" s="13"/>
      <c r="D7" s="13"/>
      <c r="E7" s="13"/>
      <c r="F7" s="14"/>
      <c r="G7" s="13"/>
      <c r="H7" s="14"/>
      <c r="I7" s="13"/>
      <c r="J7" s="14"/>
      <c r="K7" s="13"/>
      <c r="L7" s="14"/>
      <c r="M7" s="13"/>
      <c r="N7" s="13"/>
      <c r="O7" s="15"/>
    </row>
    <row r="8" spans="1:15" x14ac:dyDescent="0.2">
      <c r="A8" s="16" t="s">
        <v>11</v>
      </c>
      <c r="B8" s="13"/>
      <c r="C8" s="13"/>
      <c r="D8" s="13"/>
      <c r="E8" s="13"/>
      <c r="F8" s="14"/>
      <c r="G8" s="13"/>
      <c r="H8" s="14"/>
      <c r="I8" s="13"/>
      <c r="J8" s="14"/>
      <c r="K8" s="13"/>
      <c r="L8" s="14"/>
      <c r="M8" s="13"/>
      <c r="N8" s="13"/>
      <c r="O8" s="15"/>
    </row>
    <row r="9" spans="1:15" x14ac:dyDescent="0.2">
      <c r="A9" s="17" t="s">
        <v>43</v>
      </c>
      <c r="B9" s="13"/>
      <c r="C9" s="13"/>
      <c r="D9" s="13"/>
      <c r="E9" s="13"/>
      <c r="F9" s="14"/>
      <c r="G9" s="13"/>
      <c r="H9" s="14"/>
      <c r="I9" s="13"/>
      <c r="J9" s="14"/>
      <c r="K9" s="13"/>
      <c r="L9" s="14"/>
      <c r="M9" s="13"/>
      <c r="N9" s="13"/>
      <c r="O9" s="15"/>
    </row>
    <row r="10" spans="1:15" ht="13.5" thickBot="1" x14ac:dyDescent="0.25">
      <c r="A10" s="12"/>
      <c r="B10" s="13"/>
      <c r="C10" s="13"/>
      <c r="D10" s="13"/>
      <c r="E10" s="13"/>
      <c r="F10" s="14"/>
      <c r="G10" s="13"/>
      <c r="H10" s="14"/>
      <c r="I10" s="13"/>
      <c r="J10" s="14"/>
      <c r="K10" s="13"/>
      <c r="L10" s="14"/>
      <c r="M10" s="13"/>
      <c r="N10" s="13"/>
      <c r="O10" s="15"/>
    </row>
    <row r="11" spans="1:15" x14ac:dyDescent="0.2">
      <c r="A11" s="12"/>
      <c r="B11" s="18" t="s">
        <v>44</v>
      </c>
      <c r="C11" s="19">
        <v>20</v>
      </c>
      <c r="D11" s="20"/>
      <c r="E11" s="13"/>
      <c r="F11" s="14"/>
      <c r="G11" s="13"/>
      <c r="H11" s="14"/>
      <c r="I11" s="13"/>
      <c r="J11" s="14"/>
      <c r="K11" s="13"/>
      <c r="L11" s="14"/>
      <c r="M11" s="13"/>
      <c r="N11" s="13"/>
      <c r="O11" s="15"/>
    </row>
    <row r="12" spans="1:15" x14ac:dyDescent="0.2">
      <c r="A12" s="12"/>
      <c r="B12" s="21" t="s">
        <v>18</v>
      </c>
      <c r="C12" s="22">
        <v>25</v>
      </c>
      <c r="D12" s="20"/>
      <c r="E12" s="13"/>
      <c r="F12" s="14"/>
      <c r="G12" s="13"/>
      <c r="H12" s="14"/>
      <c r="I12" s="13"/>
      <c r="J12" s="14"/>
      <c r="K12" s="13"/>
      <c r="L12" s="14"/>
      <c r="M12" s="13"/>
      <c r="N12" s="13"/>
      <c r="O12" s="15"/>
    </row>
    <row r="13" spans="1:15" x14ac:dyDescent="0.2">
      <c r="A13" s="23"/>
      <c r="B13" s="21" t="s">
        <v>25</v>
      </c>
      <c r="C13" s="22">
        <v>3.5</v>
      </c>
      <c r="D13" s="20"/>
      <c r="E13" s="13"/>
      <c r="F13" s="14"/>
      <c r="G13" s="13"/>
      <c r="H13" s="14"/>
      <c r="I13" s="13"/>
      <c r="J13" s="14"/>
      <c r="K13" s="13"/>
      <c r="L13" s="14"/>
      <c r="M13" s="13"/>
      <c r="N13" s="13"/>
      <c r="O13" s="15"/>
    </row>
    <row r="14" spans="1:15" ht="13.5" thickBot="1" x14ac:dyDescent="0.25">
      <c r="A14" s="12"/>
      <c r="B14" s="24" t="s">
        <v>10</v>
      </c>
      <c r="C14" s="141">
        <v>10</v>
      </c>
      <c r="D14" s="20"/>
      <c r="E14" s="13"/>
      <c r="F14" s="14"/>
      <c r="G14" s="13"/>
      <c r="H14" s="14"/>
      <c r="I14" s="13"/>
      <c r="J14" s="14"/>
      <c r="K14" s="13"/>
      <c r="L14" s="14"/>
      <c r="M14" s="13"/>
      <c r="N14" s="13"/>
      <c r="O14" s="15"/>
    </row>
    <row r="15" spans="1:15" ht="13.5" hidden="1" thickBot="1" x14ac:dyDescent="0.25">
      <c r="A15" s="12"/>
      <c r="B15" s="24" t="s">
        <v>45</v>
      </c>
      <c r="C15" s="25">
        <v>31</v>
      </c>
      <c r="D15" s="20"/>
      <c r="E15" s="13"/>
      <c r="F15" s="14"/>
      <c r="G15" s="13"/>
      <c r="H15" s="14"/>
      <c r="I15" s="13"/>
      <c r="J15" s="14"/>
      <c r="K15" s="13"/>
      <c r="L15" s="14"/>
      <c r="M15" s="13"/>
      <c r="N15" s="13"/>
      <c r="O15" s="15"/>
    </row>
    <row r="16" spans="1:15" x14ac:dyDescent="0.2">
      <c r="A16" s="12"/>
      <c r="B16" s="26"/>
      <c r="C16" s="20"/>
      <c r="D16" s="20"/>
      <c r="E16" s="27"/>
      <c r="F16" s="14"/>
      <c r="G16" s="13"/>
      <c r="H16" s="14"/>
      <c r="I16" s="13"/>
      <c r="J16" s="14"/>
      <c r="K16" s="13"/>
      <c r="L16" s="14"/>
      <c r="M16" s="13"/>
      <c r="N16" s="13"/>
      <c r="O16" s="15"/>
    </row>
    <row r="17" spans="1:15" ht="25.5" x14ac:dyDescent="0.2">
      <c r="A17" s="12"/>
      <c r="B17" s="26"/>
      <c r="C17" s="28" t="s">
        <v>29</v>
      </c>
      <c r="D17" s="29"/>
      <c r="E17" s="30" t="s">
        <v>12</v>
      </c>
      <c r="F17" s="31"/>
      <c r="G17" s="31" t="s">
        <v>17</v>
      </c>
      <c r="H17" s="32"/>
      <c r="I17" s="30" t="s">
        <v>14</v>
      </c>
      <c r="J17" s="29"/>
      <c r="K17" s="33" t="s">
        <v>26</v>
      </c>
      <c r="L17" s="14"/>
      <c r="M17" s="13"/>
    </row>
    <row r="18" spans="1:15" x14ac:dyDescent="0.2">
      <c r="A18" s="12"/>
      <c r="B18" s="26"/>
      <c r="C18" s="34" t="s">
        <v>19</v>
      </c>
      <c r="D18" s="35"/>
      <c r="E18" s="36">
        <f>$C$11</f>
        <v>20</v>
      </c>
      <c r="F18" s="36" t="s">
        <v>0</v>
      </c>
      <c r="G18" s="36">
        <f>$C$12</f>
        <v>25</v>
      </c>
      <c r="H18" s="36"/>
      <c r="I18" s="37" t="s">
        <v>13</v>
      </c>
      <c r="J18" s="37" t="s">
        <v>3</v>
      </c>
      <c r="K18" s="136">
        <f>E18*G18</f>
        <v>500</v>
      </c>
      <c r="L18" s="14"/>
      <c r="M18" s="13"/>
    </row>
    <row r="19" spans="1:15" x14ac:dyDescent="0.2">
      <c r="A19" s="12"/>
      <c r="B19" s="13"/>
      <c r="C19" s="38" t="s">
        <v>20</v>
      </c>
      <c r="D19" s="39"/>
      <c r="E19" s="40">
        <f t="shared" ref="E19:E20" si="0">$C$11</f>
        <v>20</v>
      </c>
      <c r="F19" s="40" t="s">
        <v>0</v>
      </c>
      <c r="G19" s="40">
        <f t="shared" ref="G19:G20" si="1">$C$12</f>
        <v>25</v>
      </c>
      <c r="H19" s="40" t="s">
        <v>0</v>
      </c>
      <c r="I19" s="40">
        <f>$C$14</f>
        <v>10</v>
      </c>
      <c r="J19" s="155" t="s">
        <v>3</v>
      </c>
      <c r="K19" s="138">
        <f>E19*G19*I19</f>
        <v>5000</v>
      </c>
      <c r="L19" s="14"/>
      <c r="M19" s="13"/>
    </row>
    <row r="20" spans="1:15" hidden="1" x14ac:dyDescent="0.2">
      <c r="A20" s="12"/>
      <c r="B20" s="13"/>
      <c r="C20" s="38" t="s">
        <v>21</v>
      </c>
      <c r="D20" s="39"/>
      <c r="E20" s="40">
        <f t="shared" si="0"/>
        <v>20</v>
      </c>
      <c r="F20" s="40" t="s">
        <v>0</v>
      </c>
      <c r="G20" s="40">
        <f t="shared" si="1"/>
        <v>25</v>
      </c>
      <c r="H20" s="40"/>
      <c r="I20" s="40" t="s">
        <v>13</v>
      </c>
      <c r="J20" s="40" t="s">
        <v>0</v>
      </c>
      <c r="K20" s="40">
        <f>C15</f>
        <v>31</v>
      </c>
      <c r="L20" s="40" t="s">
        <v>15</v>
      </c>
      <c r="M20" s="13">
        <f>C14</f>
        <v>10</v>
      </c>
      <c r="N20" s="40" t="s">
        <v>3</v>
      </c>
      <c r="O20" s="138">
        <f>E20*G20*(K20/M20)</f>
        <v>1550</v>
      </c>
    </row>
    <row r="21" spans="1:15" x14ac:dyDescent="0.2">
      <c r="A21" s="12"/>
      <c r="B21" s="13"/>
      <c r="C21" s="13"/>
      <c r="D21" s="27"/>
      <c r="E21" s="27"/>
      <c r="F21" s="14"/>
      <c r="G21" s="13"/>
      <c r="H21" s="14"/>
      <c r="I21" s="13"/>
      <c r="J21" s="14"/>
      <c r="K21" s="13"/>
      <c r="L21" s="14"/>
      <c r="M21" s="13"/>
      <c r="N21" s="13"/>
      <c r="O21" s="15"/>
    </row>
    <row r="22" spans="1:15" x14ac:dyDescent="0.2">
      <c r="A22" s="16" t="s">
        <v>32</v>
      </c>
      <c r="B22" s="13"/>
      <c r="C22" s="13"/>
      <c r="D22" s="27"/>
      <c r="E22" s="27"/>
      <c r="F22" s="14"/>
      <c r="G22" s="13"/>
      <c r="H22" s="14"/>
      <c r="I22" s="13"/>
      <c r="J22" s="14"/>
      <c r="K22" s="13"/>
      <c r="L22" s="14"/>
      <c r="M22" s="13"/>
      <c r="N22" s="13"/>
      <c r="O22" s="15"/>
    </row>
    <row r="23" spans="1:15" x14ac:dyDescent="0.2">
      <c r="A23" s="17" t="s">
        <v>31</v>
      </c>
      <c r="B23" s="13"/>
      <c r="C23" s="13"/>
      <c r="D23" s="27"/>
      <c r="E23" s="27"/>
      <c r="F23" s="14"/>
      <c r="G23" s="13"/>
      <c r="H23" s="14"/>
      <c r="I23" s="13"/>
      <c r="J23" s="14"/>
      <c r="K23" s="13"/>
      <c r="L23" s="14"/>
      <c r="M23" s="13"/>
      <c r="N23" s="13"/>
      <c r="O23" s="15"/>
    </row>
    <row r="24" spans="1:15" ht="13.5" thickBot="1" x14ac:dyDescent="0.25">
      <c r="A24" s="12"/>
      <c r="B24" s="13"/>
      <c r="C24" s="13"/>
      <c r="D24" s="27"/>
      <c r="E24" s="27"/>
      <c r="F24" s="14"/>
      <c r="G24" s="13"/>
      <c r="H24" s="14"/>
      <c r="I24" s="13"/>
      <c r="J24" s="14"/>
      <c r="K24" s="13"/>
      <c r="L24" s="14"/>
      <c r="M24" s="13"/>
      <c r="N24" s="13"/>
      <c r="O24" s="15"/>
    </row>
    <row r="25" spans="1:15" x14ac:dyDescent="0.2">
      <c r="A25" s="12"/>
      <c r="B25" s="18" t="s">
        <v>6</v>
      </c>
      <c r="C25" s="139">
        <v>1000</v>
      </c>
      <c r="D25" s="20"/>
      <c r="E25" s="41"/>
      <c r="F25" s="14"/>
      <c r="G25" s="42"/>
      <c r="H25" s="14"/>
      <c r="I25" s="13"/>
      <c r="J25" s="14"/>
      <c r="K25" s="13"/>
      <c r="L25" s="14"/>
      <c r="M25" s="13"/>
      <c r="N25" s="13"/>
      <c r="O25" s="15"/>
    </row>
    <row r="26" spans="1:15" x14ac:dyDescent="0.2">
      <c r="A26" s="12"/>
      <c r="B26" s="21" t="s">
        <v>5</v>
      </c>
      <c r="C26" s="140">
        <v>500</v>
      </c>
      <c r="D26" s="20"/>
      <c r="E26" s="41"/>
      <c r="F26" s="14"/>
      <c r="G26" s="42"/>
      <c r="H26" s="14"/>
      <c r="I26" s="13"/>
      <c r="J26" s="14"/>
      <c r="K26" s="13"/>
      <c r="L26" s="14"/>
      <c r="M26" s="13"/>
      <c r="N26" s="13"/>
      <c r="O26" s="15"/>
    </row>
    <row r="27" spans="1:15" ht="13.5" thickBot="1" x14ac:dyDescent="0.25">
      <c r="A27" s="12"/>
      <c r="B27" s="24" t="s">
        <v>7</v>
      </c>
      <c r="C27" s="141">
        <v>25</v>
      </c>
      <c r="D27" s="20"/>
      <c r="E27" s="41"/>
      <c r="F27" s="14"/>
      <c r="G27" s="42"/>
      <c r="H27" s="14"/>
      <c r="I27" s="13"/>
      <c r="J27" s="14"/>
      <c r="K27" s="13"/>
      <c r="L27" s="14"/>
      <c r="M27" s="13"/>
      <c r="N27" s="13"/>
      <c r="O27" s="15"/>
    </row>
    <row r="28" spans="1:15" x14ac:dyDescent="0.2">
      <c r="A28" s="12"/>
      <c r="B28" s="13"/>
      <c r="C28" s="13"/>
      <c r="D28" s="13"/>
      <c r="E28" s="13"/>
      <c r="F28" s="14"/>
      <c r="G28" s="13"/>
      <c r="H28" s="14"/>
      <c r="I28" s="13"/>
      <c r="J28" s="14"/>
      <c r="K28" s="13"/>
      <c r="L28" s="14"/>
      <c r="M28" s="13"/>
      <c r="N28" s="13"/>
      <c r="O28" s="15"/>
    </row>
    <row r="29" spans="1:15" ht="25.5" x14ac:dyDescent="0.2">
      <c r="A29" s="12"/>
      <c r="B29" s="13"/>
      <c r="C29" s="28" t="s">
        <v>53</v>
      </c>
      <c r="D29" s="29"/>
      <c r="E29" s="31" t="s">
        <v>4</v>
      </c>
      <c r="F29" s="31" t="s">
        <v>0</v>
      </c>
      <c r="G29" s="31" t="s">
        <v>51</v>
      </c>
      <c r="H29" s="31" t="s">
        <v>1</v>
      </c>
      <c r="I29" s="31" t="s">
        <v>2</v>
      </c>
      <c r="J29" s="31" t="s">
        <v>0</v>
      </c>
      <c r="K29" s="31" t="s">
        <v>23</v>
      </c>
      <c r="L29" s="31" t="s">
        <v>3</v>
      </c>
      <c r="M29" s="43" t="s">
        <v>24</v>
      </c>
      <c r="N29" s="44"/>
      <c r="O29" s="15"/>
    </row>
    <row r="30" spans="1:15" x14ac:dyDescent="0.2">
      <c r="A30" s="12"/>
      <c r="B30" s="13"/>
      <c r="C30" s="45" t="s">
        <v>34</v>
      </c>
      <c r="D30" s="46"/>
      <c r="E30" s="142">
        <f>$C$25</f>
        <v>1000</v>
      </c>
      <c r="F30" s="47" t="s">
        <v>0</v>
      </c>
      <c r="G30" s="48">
        <f>1/43560</f>
        <v>2.295684113865932E-5</v>
      </c>
      <c r="H30" s="47" t="s">
        <v>0</v>
      </c>
      <c r="I30" s="142">
        <v>27154</v>
      </c>
      <c r="J30" s="47" t="s">
        <v>0</v>
      </c>
      <c r="K30" s="47">
        <f>$C$13</f>
        <v>3.5</v>
      </c>
      <c r="L30" s="47" t="s">
        <v>3</v>
      </c>
      <c r="M30" s="145">
        <f>E30*G30*I30*K30</f>
        <v>2181.7952249770428</v>
      </c>
      <c r="N30" s="49"/>
      <c r="O30" s="15"/>
    </row>
    <row r="31" spans="1:15" x14ac:dyDescent="0.2">
      <c r="A31" s="12"/>
      <c r="B31" s="13"/>
      <c r="C31" s="34" t="s">
        <v>35</v>
      </c>
      <c r="D31" s="35"/>
      <c r="E31" s="143">
        <f>C26</f>
        <v>500</v>
      </c>
      <c r="F31" s="36" t="s">
        <v>0</v>
      </c>
      <c r="G31" s="50">
        <f t="shared" ref="G31:G33" si="2">1/43560</f>
        <v>2.295684113865932E-5</v>
      </c>
      <c r="H31" s="36" t="s">
        <v>0</v>
      </c>
      <c r="I31" s="143">
        <v>27154</v>
      </c>
      <c r="J31" s="36" t="s">
        <v>0</v>
      </c>
      <c r="K31" s="36">
        <f t="shared" ref="K31:K33" si="3">$C$13</f>
        <v>3.5</v>
      </c>
      <c r="L31" s="36" t="s">
        <v>3</v>
      </c>
      <c r="M31" s="146">
        <f t="shared" ref="M31:M32" si="4">E31*G31*I31*K31</f>
        <v>1090.8976124885214</v>
      </c>
      <c r="N31" s="49"/>
      <c r="O31" s="15"/>
    </row>
    <row r="32" spans="1:15" x14ac:dyDescent="0.2">
      <c r="A32" s="12"/>
      <c r="B32" s="13"/>
      <c r="C32" s="34" t="s">
        <v>36</v>
      </c>
      <c r="D32" s="35"/>
      <c r="E32" s="143">
        <f>C27</f>
        <v>25</v>
      </c>
      <c r="F32" s="36" t="s">
        <v>0</v>
      </c>
      <c r="G32" s="50">
        <f t="shared" si="2"/>
        <v>2.295684113865932E-5</v>
      </c>
      <c r="H32" s="36" t="s">
        <v>0</v>
      </c>
      <c r="I32" s="143">
        <v>27154</v>
      </c>
      <c r="J32" s="36" t="s">
        <v>0</v>
      </c>
      <c r="K32" s="36">
        <f t="shared" si="3"/>
        <v>3.5</v>
      </c>
      <c r="L32" s="36" t="s">
        <v>3</v>
      </c>
      <c r="M32" s="146">
        <f t="shared" si="4"/>
        <v>54.544880624426078</v>
      </c>
      <c r="N32" s="49"/>
      <c r="O32" s="15"/>
    </row>
    <row r="33" spans="1:20" x14ac:dyDescent="0.2">
      <c r="A33" s="12"/>
      <c r="B33" s="13"/>
      <c r="C33" s="51" t="s">
        <v>8</v>
      </c>
      <c r="D33" s="52"/>
      <c r="E33" s="144">
        <f>SUM(E30:E32)</f>
        <v>1525</v>
      </c>
      <c r="F33" s="53" t="s">
        <v>0</v>
      </c>
      <c r="G33" s="54">
        <f t="shared" si="2"/>
        <v>2.295684113865932E-5</v>
      </c>
      <c r="H33" s="53" t="s">
        <v>0</v>
      </c>
      <c r="I33" s="144">
        <v>27154</v>
      </c>
      <c r="J33" s="53" t="s">
        <v>0</v>
      </c>
      <c r="K33" s="53">
        <f t="shared" si="3"/>
        <v>3.5</v>
      </c>
      <c r="L33" s="53" t="s">
        <v>3</v>
      </c>
      <c r="M33" s="147">
        <f>E33*G33*I33*K33</f>
        <v>3327.2377180899903</v>
      </c>
      <c r="N33" s="49"/>
      <c r="O33" s="15"/>
    </row>
    <row r="34" spans="1:20" x14ac:dyDescent="0.2">
      <c r="A34" s="12"/>
      <c r="B34" s="13"/>
      <c r="C34" s="41"/>
      <c r="D34" s="41"/>
      <c r="E34" s="20"/>
      <c r="F34" s="20"/>
      <c r="G34" s="55"/>
      <c r="H34" s="20"/>
      <c r="I34" s="20"/>
      <c r="J34" s="20"/>
      <c r="K34" s="20"/>
      <c r="L34" s="20"/>
      <c r="M34" s="56"/>
      <c r="N34" s="49"/>
      <c r="O34" s="15"/>
    </row>
    <row r="35" spans="1:20" ht="15.75" x14ac:dyDescent="0.25">
      <c r="A35" s="12"/>
      <c r="B35" s="57" t="s">
        <v>49</v>
      </c>
      <c r="C35" s="185" t="str">
        <f>IF(M33&gt;=K19,"Yes","No")</f>
        <v>No</v>
      </c>
      <c r="D35" s="58"/>
      <c r="E35" s="58"/>
      <c r="F35" s="20"/>
      <c r="G35" s="55"/>
      <c r="H35" s="20"/>
      <c r="I35" s="20"/>
      <c r="J35" s="20"/>
      <c r="K35" s="20"/>
      <c r="L35" s="20"/>
      <c r="M35" s="56"/>
      <c r="N35" s="56"/>
      <c r="O35" s="59"/>
      <c r="P35" s="60"/>
      <c r="Q35" s="60"/>
      <c r="R35" s="60"/>
      <c r="S35" s="60"/>
    </row>
    <row r="36" spans="1:20" x14ac:dyDescent="0.2">
      <c r="A36" s="12"/>
      <c r="B36" s="13"/>
      <c r="C36" s="13"/>
      <c r="D36" s="27"/>
      <c r="E36" s="27"/>
      <c r="F36" s="20"/>
      <c r="G36" s="27"/>
      <c r="H36" s="20"/>
      <c r="I36" s="27"/>
      <c r="J36" s="20"/>
      <c r="K36" s="27"/>
      <c r="L36" s="20"/>
      <c r="M36" s="27"/>
      <c r="N36" s="27"/>
      <c r="O36" s="59"/>
      <c r="P36" s="60"/>
      <c r="Q36" s="60"/>
      <c r="R36" s="60"/>
      <c r="S36" s="60"/>
    </row>
    <row r="37" spans="1:20" x14ac:dyDescent="0.2">
      <c r="A37" s="16" t="s">
        <v>33</v>
      </c>
      <c r="B37" s="13"/>
      <c r="C37" s="13"/>
      <c r="D37" s="13"/>
      <c r="E37" s="13"/>
      <c r="F37" s="14"/>
      <c r="G37" s="13"/>
      <c r="H37" s="14"/>
      <c r="I37" s="13"/>
      <c r="J37" s="14"/>
      <c r="K37" s="13"/>
      <c r="L37" s="14"/>
      <c r="M37" s="13"/>
      <c r="N37" s="13"/>
      <c r="O37" s="15"/>
    </row>
    <row r="38" spans="1:20" x14ac:dyDescent="0.2">
      <c r="A38" s="17" t="s">
        <v>52</v>
      </c>
      <c r="B38" s="13"/>
      <c r="C38" s="13"/>
      <c r="D38" s="13"/>
      <c r="E38" s="13"/>
      <c r="F38" s="14"/>
      <c r="G38" s="13"/>
      <c r="H38" s="14"/>
      <c r="I38" s="13"/>
      <c r="J38" s="14"/>
      <c r="K38" s="13"/>
      <c r="L38" s="14"/>
      <c r="M38" s="13"/>
      <c r="N38" s="13"/>
      <c r="O38" s="15"/>
    </row>
    <row r="39" spans="1:20" x14ac:dyDescent="0.2">
      <c r="A39" s="17" t="s">
        <v>50</v>
      </c>
      <c r="B39" s="13"/>
      <c r="C39" s="13"/>
      <c r="D39" s="13"/>
      <c r="E39" s="13"/>
      <c r="F39" s="14"/>
      <c r="G39" s="13"/>
      <c r="H39" s="14"/>
      <c r="I39" s="13"/>
      <c r="J39" s="14"/>
      <c r="K39" s="13"/>
      <c r="L39" s="14"/>
      <c r="M39" s="13"/>
      <c r="N39" s="13"/>
      <c r="O39" s="15"/>
    </row>
    <row r="40" spans="1:20" ht="25.5" x14ac:dyDescent="0.2">
      <c r="A40" s="12"/>
      <c r="B40" s="13"/>
      <c r="C40" s="61" t="s">
        <v>28</v>
      </c>
      <c r="D40" s="31" t="s">
        <v>15</v>
      </c>
      <c r="E40" s="31" t="s">
        <v>23</v>
      </c>
      <c r="F40" s="31" t="s">
        <v>15</v>
      </c>
      <c r="G40" s="31" t="s">
        <v>2</v>
      </c>
      <c r="H40" s="31" t="s">
        <v>0</v>
      </c>
      <c r="I40" s="31" t="s">
        <v>16</v>
      </c>
      <c r="J40" s="31" t="s">
        <v>3</v>
      </c>
      <c r="K40" s="43" t="s">
        <v>22</v>
      </c>
      <c r="L40" s="14"/>
      <c r="M40" s="13"/>
      <c r="N40" s="13"/>
      <c r="O40" s="15"/>
    </row>
    <row r="41" spans="1:20" ht="13.5" thickBot="1" x14ac:dyDescent="0.25">
      <c r="A41" s="62"/>
      <c r="B41" s="63"/>
      <c r="C41" s="149">
        <f>K19</f>
        <v>5000</v>
      </c>
      <c r="D41" s="64" t="s">
        <v>15</v>
      </c>
      <c r="E41" s="64">
        <f>C13</f>
        <v>3.5</v>
      </c>
      <c r="F41" s="64" t="s">
        <v>15</v>
      </c>
      <c r="G41" s="150">
        <f>I30</f>
        <v>27154</v>
      </c>
      <c r="H41" s="64" t="s">
        <v>0</v>
      </c>
      <c r="I41" s="150">
        <f>43560</f>
        <v>43560</v>
      </c>
      <c r="J41" s="64" t="s">
        <v>3</v>
      </c>
      <c r="K41" s="151">
        <f>C41/E41/G41*I41</f>
        <v>2291.6907795747011</v>
      </c>
      <c r="L41" s="65"/>
      <c r="M41" s="63"/>
      <c r="N41" s="63"/>
      <c r="O41" s="66"/>
    </row>
    <row r="42" spans="1:20" x14ac:dyDescent="0.2">
      <c r="A42" s="13"/>
      <c r="B42" s="13"/>
      <c r="C42" s="56"/>
      <c r="D42" s="20"/>
      <c r="E42" s="20"/>
      <c r="F42" s="20"/>
      <c r="G42" s="20"/>
      <c r="H42" s="20"/>
      <c r="I42" s="56"/>
      <c r="J42" s="20"/>
      <c r="K42" s="56"/>
      <c r="L42" s="14"/>
      <c r="M42" s="13"/>
      <c r="N42" s="13"/>
      <c r="O42" s="13"/>
    </row>
    <row r="43" spans="1:20" x14ac:dyDescent="0.2">
      <c r="C43" s="60"/>
      <c r="D43" s="60"/>
      <c r="E43" s="60"/>
      <c r="F43" s="67"/>
      <c r="G43" s="60"/>
      <c r="H43" s="67"/>
      <c r="I43" s="60"/>
      <c r="J43" s="67"/>
      <c r="K43" s="60"/>
      <c r="L43" s="67"/>
      <c r="M43" s="60"/>
      <c r="N43" s="60"/>
      <c r="O43" s="60"/>
      <c r="P43" s="60"/>
      <c r="Q43" s="60"/>
      <c r="R43" s="60"/>
      <c r="S43" s="60"/>
      <c r="T43" s="60"/>
    </row>
    <row r="44" spans="1:20" x14ac:dyDescent="0.2">
      <c r="A44" s="2" t="s">
        <v>46</v>
      </c>
      <c r="C44" s="60"/>
      <c r="D44" s="60"/>
      <c r="E44" s="60"/>
      <c r="F44" s="67"/>
      <c r="G44" s="60"/>
      <c r="H44" s="67"/>
      <c r="I44" s="60"/>
      <c r="J44" s="67"/>
      <c r="K44" s="60"/>
      <c r="L44" s="67"/>
      <c r="M44" s="60"/>
      <c r="N44" s="60"/>
      <c r="O44" s="60"/>
      <c r="P44" s="60"/>
      <c r="Q44" s="60"/>
      <c r="R44" s="60"/>
      <c r="S44" s="60"/>
      <c r="T44" s="60"/>
    </row>
    <row r="45" spans="1:20" ht="15" customHeight="1" thickBot="1" x14ac:dyDescent="0.25">
      <c r="C45" s="60"/>
      <c r="D45" s="60"/>
      <c r="E45" s="60"/>
      <c r="F45" s="67"/>
      <c r="G45" s="60"/>
      <c r="H45" s="67"/>
      <c r="I45" s="60"/>
      <c r="J45" s="67"/>
      <c r="K45" s="60"/>
      <c r="L45" s="67"/>
      <c r="M45" s="60"/>
      <c r="N45" s="60"/>
      <c r="O45" s="60"/>
      <c r="P45" s="60"/>
      <c r="Q45" s="60"/>
      <c r="R45" s="60"/>
      <c r="S45" s="60"/>
      <c r="T45" s="60"/>
    </row>
    <row r="46" spans="1:20" x14ac:dyDescent="0.2">
      <c r="A46" s="8" t="s">
        <v>38</v>
      </c>
      <c r="B46" s="68"/>
      <c r="C46" s="69"/>
      <c r="D46" s="69"/>
      <c r="E46" s="69"/>
      <c r="F46" s="70"/>
      <c r="G46" s="69"/>
      <c r="H46" s="70"/>
      <c r="I46" s="69"/>
      <c r="J46" s="70"/>
      <c r="K46" s="69"/>
      <c r="L46" s="70"/>
      <c r="M46" s="69"/>
      <c r="N46" s="69"/>
      <c r="O46" s="71"/>
      <c r="P46" s="60"/>
      <c r="Q46" s="60"/>
      <c r="R46" s="60"/>
      <c r="S46" s="60"/>
      <c r="T46" s="60"/>
    </row>
    <row r="47" spans="1:20" x14ac:dyDescent="0.2">
      <c r="A47" s="12"/>
      <c r="B47" s="13"/>
      <c r="C47" s="13"/>
      <c r="D47" s="13"/>
      <c r="E47" s="13"/>
      <c r="F47" s="14"/>
      <c r="G47" s="13"/>
      <c r="H47" s="14"/>
      <c r="I47" s="13"/>
      <c r="J47" s="14"/>
      <c r="K47" s="13"/>
      <c r="L47" s="14"/>
      <c r="M47" s="13"/>
      <c r="N47" s="13"/>
      <c r="O47" s="15"/>
      <c r="P47" s="13"/>
      <c r="Q47" s="13"/>
      <c r="R47" s="13"/>
      <c r="S47" s="13"/>
    </row>
    <row r="48" spans="1:20" x14ac:dyDescent="0.2">
      <c r="A48" s="16" t="s">
        <v>11</v>
      </c>
      <c r="B48" s="13"/>
      <c r="C48" s="13"/>
      <c r="D48" s="13"/>
      <c r="E48" s="13"/>
      <c r="F48" s="14"/>
      <c r="G48" s="13"/>
      <c r="H48" s="14"/>
      <c r="I48" s="13"/>
      <c r="J48" s="14"/>
      <c r="K48" s="13"/>
      <c r="L48" s="14"/>
      <c r="M48" s="13"/>
      <c r="N48" s="13"/>
      <c r="O48" s="15"/>
    </row>
    <row r="49" spans="1:15" x14ac:dyDescent="0.2">
      <c r="A49" s="17" t="s">
        <v>30</v>
      </c>
      <c r="B49" s="13"/>
      <c r="C49" s="13"/>
      <c r="D49" s="13"/>
      <c r="E49" s="13"/>
      <c r="F49" s="14"/>
      <c r="G49" s="13"/>
      <c r="H49" s="14"/>
      <c r="I49" s="13"/>
      <c r="J49" s="14"/>
      <c r="K49" s="13"/>
      <c r="L49" s="14"/>
      <c r="M49" s="13"/>
      <c r="N49" s="13"/>
      <c r="O49" s="15"/>
    </row>
    <row r="50" spans="1:15" ht="13.5" thickBot="1" x14ac:dyDescent="0.25">
      <c r="A50" s="12"/>
      <c r="B50" s="13"/>
      <c r="C50" s="13"/>
      <c r="D50" s="13"/>
      <c r="E50" s="13"/>
      <c r="F50" s="14"/>
      <c r="G50" s="13"/>
      <c r="H50" s="14"/>
      <c r="I50" s="13"/>
      <c r="J50" s="14"/>
      <c r="K50" s="13"/>
      <c r="L50" s="14"/>
      <c r="M50" s="13"/>
      <c r="N50" s="13"/>
      <c r="O50" s="15"/>
    </row>
    <row r="51" spans="1:15" x14ac:dyDescent="0.2">
      <c r="A51" s="12"/>
      <c r="B51" s="18" t="s">
        <v>27</v>
      </c>
      <c r="C51" s="19">
        <v>20</v>
      </c>
      <c r="D51" s="20"/>
      <c r="E51" s="13"/>
      <c r="F51" s="14"/>
      <c r="G51" s="13"/>
      <c r="H51" s="14"/>
      <c r="I51" s="13"/>
      <c r="J51" s="14"/>
      <c r="K51" s="13"/>
      <c r="L51" s="14"/>
      <c r="M51" s="13"/>
      <c r="N51" s="13"/>
      <c r="O51" s="15"/>
    </row>
    <row r="52" spans="1:15" x14ac:dyDescent="0.2">
      <c r="A52" s="12"/>
      <c r="B52" s="21" t="s">
        <v>18</v>
      </c>
      <c r="C52" s="22">
        <v>25</v>
      </c>
      <c r="D52" s="20"/>
      <c r="E52" s="13"/>
      <c r="F52" s="14"/>
      <c r="G52" s="13"/>
      <c r="H52" s="14"/>
      <c r="I52" s="13"/>
      <c r="J52" s="14"/>
      <c r="K52" s="13"/>
      <c r="L52" s="14"/>
      <c r="M52" s="13"/>
      <c r="N52" s="13"/>
      <c r="O52" s="15"/>
    </row>
    <row r="53" spans="1:15" x14ac:dyDescent="0.2">
      <c r="A53" s="23"/>
      <c r="B53" s="21" t="s">
        <v>25</v>
      </c>
      <c r="C53" s="22">
        <v>3.5</v>
      </c>
      <c r="D53" s="20"/>
      <c r="E53" s="13"/>
      <c r="F53" s="14"/>
      <c r="G53" s="13"/>
      <c r="H53" s="14"/>
      <c r="I53" s="13"/>
      <c r="J53" s="14"/>
      <c r="K53" s="13"/>
      <c r="L53" s="14"/>
      <c r="M53" s="13"/>
      <c r="N53" s="13"/>
      <c r="O53" s="15"/>
    </row>
    <row r="54" spans="1:15" x14ac:dyDescent="0.2">
      <c r="A54" s="12"/>
      <c r="B54" s="21" t="s">
        <v>10</v>
      </c>
      <c r="C54" s="22">
        <v>10</v>
      </c>
      <c r="D54" s="20"/>
      <c r="E54" s="13"/>
      <c r="F54" s="14"/>
      <c r="G54" s="13"/>
      <c r="H54" s="14"/>
      <c r="I54" s="13"/>
      <c r="J54" s="14"/>
      <c r="K54" s="13"/>
      <c r="L54" s="14"/>
      <c r="M54" s="13"/>
      <c r="N54" s="13"/>
      <c r="O54" s="15"/>
    </row>
    <row r="55" spans="1:15" ht="13.5" thickBot="1" x14ac:dyDescent="0.25">
      <c r="A55" s="12"/>
      <c r="B55" s="24" t="s">
        <v>9</v>
      </c>
      <c r="C55" s="25">
        <v>31</v>
      </c>
      <c r="D55" s="20"/>
      <c r="E55" s="13"/>
      <c r="F55" s="14"/>
      <c r="G55" s="13"/>
      <c r="H55" s="14"/>
      <c r="I55" s="13"/>
      <c r="J55" s="14"/>
      <c r="K55" s="13"/>
      <c r="L55" s="14"/>
      <c r="M55" s="13"/>
      <c r="N55" s="13"/>
      <c r="O55" s="15"/>
    </row>
    <row r="56" spans="1:15" x14ac:dyDescent="0.2">
      <c r="A56" s="12"/>
      <c r="B56" s="26"/>
      <c r="C56" s="20"/>
      <c r="D56" s="20"/>
      <c r="E56" s="27"/>
      <c r="F56" s="14"/>
      <c r="G56" s="13"/>
      <c r="H56" s="14"/>
      <c r="I56" s="13"/>
      <c r="J56" s="14"/>
      <c r="K56" s="13"/>
      <c r="L56" s="14"/>
      <c r="M56" s="13"/>
      <c r="N56" s="13"/>
      <c r="O56" s="15"/>
    </row>
    <row r="57" spans="1:15" ht="25.5" x14ac:dyDescent="0.2">
      <c r="A57" s="12"/>
      <c r="B57" s="26"/>
      <c r="C57" s="28" t="s">
        <v>29</v>
      </c>
      <c r="D57" s="29"/>
      <c r="E57" s="30" t="s">
        <v>12</v>
      </c>
      <c r="F57" s="31"/>
      <c r="G57" s="31" t="s">
        <v>17</v>
      </c>
      <c r="H57" s="32"/>
      <c r="I57" s="30" t="s">
        <v>14</v>
      </c>
      <c r="J57" s="29"/>
      <c r="K57" s="33" t="s">
        <v>26</v>
      </c>
      <c r="L57" s="13"/>
      <c r="M57" s="13"/>
    </row>
    <row r="58" spans="1:15" x14ac:dyDescent="0.2">
      <c r="A58" s="12"/>
      <c r="B58" s="26"/>
      <c r="C58" s="34" t="s">
        <v>19</v>
      </c>
      <c r="D58" s="35"/>
      <c r="E58" s="36">
        <f>$C$11</f>
        <v>20</v>
      </c>
      <c r="F58" s="36" t="s">
        <v>0</v>
      </c>
      <c r="G58" s="36">
        <f>$C$12</f>
        <v>25</v>
      </c>
      <c r="H58" s="36"/>
      <c r="I58" s="37" t="s">
        <v>13</v>
      </c>
      <c r="J58" s="37" t="s">
        <v>3</v>
      </c>
      <c r="K58" s="136">
        <f>E58*G58</f>
        <v>500</v>
      </c>
      <c r="L58" s="13"/>
      <c r="M58" s="13"/>
    </row>
    <row r="59" spans="1:15" x14ac:dyDescent="0.2">
      <c r="A59" s="12"/>
      <c r="B59" s="13"/>
      <c r="C59" s="38" t="s">
        <v>20</v>
      </c>
      <c r="D59" s="39"/>
      <c r="E59" s="40">
        <f t="shared" ref="E59:E60" si="5">$C$11</f>
        <v>20</v>
      </c>
      <c r="F59" s="40" t="s">
        <v>0</v>
      </c>
      <c r="G59" s="40">
        <f t="shared" ref="G59:G60" si="6">$C$12</f>
        <v>25</v>
      </c>
      <c r="H59" s="40" t="s">
        <v>0</v>
      </c>
      <c r="I59" s="40">
        <f>$C$14</f>
        <v>10</v>
      </c>
      <c r="J59" s="155" t="s">
        <v>3</v>
      </c>
      <c r="K59" s="138">
        <f>E59*G59*I59</f>
        <v>5000</v>
      </c>
      <c r="L59" s="13"/>
      <c r="M59" s="13"/>
    </row>
    <row r="60" spans="1:15" ht="13.5" hidden="1" thickBot="1" x14ac:dyDescent="0.25">
      <c r="A60" s="62"/>
      <c r="B60" s="63"/>
      <c r="C60" s="72" t="s">
        <v>21</v>
      </c>
      <c r="D60" s="73"/>
      <c r="E60" s="64">
        <f t="shared" si="5"/>
        <v>20</v>
      </c>
      <c r="F60" s="64" t="s">
        <v>0</v>
      </c>
      <c r="G60" s="64">
        <f t="shared" si="6"/>
        <v>25</v>
      </c>
      <c r="H60" s="64"/>
      <c r="I60" s="64" t="s">
        <v>13</v>
      </c>
      <c r="J60" s="64" t="s">
        <v>0</v>
      </c>
      <c r="K60" s="64">
        <f>C55</f>
        <v>31</v>
      </c>
      <c r="L60" s="64" t="s">
        <v>15</v>
      </c>
      <c r="M60" s="64">
        <f>C54</f>
        <v>10</v>
      </c>
      <c r="N60" s="64" t="s">
        <v>3</v>
      </c>
      <c r="O60" s="152">
        <f>E60*G60*(K60/M60)</f>
        <v>1550</v>
      </c>
    </row>
    <row r="61" spans="1:15" ht="13.5" thickBot="1" x14ac:dyDescent="0.25">
      <c r="A61" s="13"/>
      <c r="B61" s="13"/>
      <c r="C61" s="41"/>
      <c r="D61" s="41"/>
      <c r="E61" s="20"/>
      <c r="F61" s="20"/>
      <c r="G61" s="20"/>
      <c r="H61" s="20"/>
      <c r="I61" s="20"/>
      <c r="J61" s="20"/>
      <c r="K61" s="20"/>
      <c r="L61" s="20"/>
      <c r="M61" s="20"/>
      <c r="N61" s="20"/>
      <c r="O61" s="20"/>
    </row>
    <row r="62" spans="1:15" x14ac:dyDescent="0.2">
      <c r="A62" s="8" t="s">
        <v>47</v>
      </c>
      <c r="B62" s="68"/>
      <c r="C62" s="74"/>
      <c r="D62" s="74"/>
      <c r="E62" s="70"/>
      <c r="F62" s="70"/>
      <c r="G62" s="70"/>
      <c r="H62" s="70"/>
      <c r="I62" s="70"/>
      <c r="J62" s="70"/>
      <c r="K62" s="70"/>
      <c r="L62" s="70"/>
      <c r="M62" s="75"/>
      <c r="N62" s="20"/>
      <c r="O62" s="20"/>
    </row>
    <row r="63" spans="1:15" x14ac:dyDescent="0.2">
      <c r="A63" s="17"/>
      <c r="B63" s="76"/>
      <c r="C63" s="41"/>
      <c r="D63" s="41"/>
      <c r="E63" s="20"/>
      <c r="F63" s="20"/>
      <c r="G63" s="20"/>
      <c r="H63" s="20"/>
      <c r="I63" s="20"/>
      <c r="J63" s="20"/>
      <c r="K63" s="20"/>
      <c r="L63" s="20"/>
      <c r="M63" s="77"/>
      <c r="N63" s="20"/>
      <c r="O63" s="20"/>
    </row>
    <row r="64" spans="1:15" x14ac:dyDescent="0.2">
      <c r="A64" s="16"/>
      <c r="B64" s="78" t="s">
        <v>32</v>
      </c>
      <c r="C64" s="41"/>
      <c r="D64" s="41"/>
      <c r="E64" s="20"/>
      <c r="F64" s="20"/>
      <c r="G64" s="20"/>
      <c r="H64" s="20"/>
      <c r="I64" s="20"/>
      <c r="J64" s="20"/>
      <c r="K64" s="20"/>
      <c r="L64" s="20"/>
      <c r="M64" s="77"/>
      <c r="N64" s="20"/>
      <c r="O64" s="20"/>
    </row>
    <row r="65" spans="1:17" x14ac:dyDescent="0.2">
      <c r="A65" s="16"/>
      <c r="B65" s="78"/>
      <c r="C65" s="41"/>
      <c r="D65" s="41"/>
      <c r="E65" s="20"/>
      <c r="F65" s="20"/>
      <c r="G65" s="20"/>
      <c r="H65" s="20"/>
      <c r="I65" s="20"/>
      <c r="J65" s="20"/>
      <c r="K65" s="20"/>
      <c r="L65" s="20"/>
      <c r="M65" s="77"/>
      <c r="N65" s="20"/>
      <c r="O65" s="20"/>
    </row>
    <row r="66" spans="1:17" x14ac:dyDescent="0.2">
      <c r="A66" s="16"/>
      <c r="B66" s="78"/>
      <c r="C66" s="41"/>
      <c r="D66" s="41"/>
      <c r="E66" s="20"/>
      <c r="F66" s="20"/>
      <c r="G66" s="20"/>
      <c r="H66" s="20"/>
      <c r="I66" s="20"/>
      <c r="J66" s="20"/>
      <c r="K66" s="20"/>
      <c r="L66" s="20"/>
      <c r="M66" s="77"/>
      <c r="N66" s="20"/>
      <c r="O66" s="20"/>
    </row>
    <row r="67" spans="1:17" x14ac:dyDescent="0.2">
      <c r="A67" s="16"/>
      <c r="B67" s="78" t="s">
        <v>33</v>
      </c>
      <c r="C67" s="13"/>
      <c r="D67" s="27"/>
      <c r="E67" s="27"/>
      <c r="F67" s="14"/>
      <c r="G67" s="13"/>
      <c r="H67" s="14"/>
      <c r="I67" s="13"/>
      <c r="J67" s="14"/>
      <c r="K67" s="13"/>
      <c r="L67" s="14"/>
      <c r="M67" s="15"/>
      <c r="N67" s="13"/>
      <c r="O67" s="13"/>
    </row>
    <row r="68" spans="1:17" x14ac:dyDescent="0.2">
      <c r="A68" s="12"/>
      <c r="B68" s="13"/>
      <c r="C68" s="13"/>
      <c r="D68" s="27"/>
      <c r="E68" s="27"/>
      <c r="F68" s="14"/>
      <c r="G68" s="13"/>
      <c r="H68" s="14"/>
      <c r="I68" s="13"/>
      <c r="J68" s="14"/>
      <c r="K68" s="13"/>
      <c r="L68" s="14"/>
      <c r="M68" s="15"/>
      <c r="N68" s="13"/>
      <c r="O68" s="13"/>
    </row>
    <row r="69" spans="1:17" ht="13.5" thickBot="1" x14ac:dyDescent="0.25">
      <c r="A69" s="62"/>
      <c r="B69" s="63"/>
      <c r="C69" s="63"/>
      <c r="D69" s="79"/>
      <c r="E69" s="79"/>
      <c r="F69" s="65"/>
      <c r="G69" s="63"/>
      <c r="H69" s="65"/>
      <c r="I69" s="63"/>
      <c r="J69" s="65"/>
      <c r="K69" s="63"/>
      <c r="L69" s="65"/>
      <c r="M69" s="66"/>
      <c r="N69" s="13"/>
      <c r="O69" s="13"/>
    </row>
    <row r="70" spans="1:17" ht="13.5" thickBot="1" x14ac:dyDescent="0.25">
      <c r="A70" s="13"/>
      <c r="B70" s="13"/>
      <c r="C70" s="13"/>
      <c r="D70" s="27"/>
      <c r="E70" s="27"/>
      <c r="F70" s="14"/>
      <c r="G70" s="13"/>
      <c r="H70" s="14"/>
      <c r="I70" s="13"/>
      <c r="J70" s="14"/>
      <c r="K70" s="13"/>
      <c r="L70" s="14"/>
      <c r="M70" s="13"/>
      <c r="N70" s="13"/>
      <c r="O70" s="13"/>
    </row>
    <row r="71" spans="1:17" x14ac:dyDescent="0.2">
      <c r="A71" s="8" t="s">
        <v>39</v>
      </c>
      <c r="B71" s="9"/>
      <c r="C71" s="9"/>
      <c r="D71" s="69"/>
      <c r="E71" s="69"/>
      <c r="F71" s="10"/>
      <c r="G71" s="9"/>
      <c r="H71" s="10"/>
      <c r="I71" s="9"/>
      <c r="J71" s="10"/>
      <c r="K71" s="9"/>
      <c r="L71" s="10"/>
      <c r="M71" s="11"/>
      <c r="N71" s="13"/>
      <c r="O71" s="13"/>
      <c r="P71" s="13"/>
      <c r="Q71" s="13"/>
    </row>
    <row r="72" spans="1:17" x14ac:dyDescent="0.2">
      <c r="A72" s="12"/>
      <c r="B72" s="13"/>
      <c r="C72" s="13"/>
      <c r="D72" s="27"/>
      <c r="E72" s="27"/>
      <c r="F72" s="14"/>
      <c r="G72" s="13"/>
      <c r="H72" s="14"/>
      <c r="I72" s="13"/>
      <c r="J72" s="14"/>
      <c r="K72" s="13"/>
      <c r="L72" s="14"/>
      <c r="M72" s="15"/>
      <c r="N72" s="13"/>
      <c r="O72" s="13"/>
      <c r="P72" s="13"/>
      <c r="Q72" s="13"/>
    </row>
    <row r="73" spans="1:17" x14ac:dyDescent="0.2">
      <c r="A73" s="16" t="s">
        <v>32</v>
      </c>
      <c r="B73" s="13"/>
      <c r="C73" s="13"/>
      <c r="D73" s="27"/>
      <c r="E73" s="27"/>
      <c r="F73" s="14"/>
      <c r="G73" s="13"/>
      <c r="H73" s="14"/>
      <c r="I73" s="13"/>
      <c r="J73" s="14"/>
      <c r="K73" s="13"/>
      <c r="L73" s="14"/>
      <c r="M73" s="15"/>
      <c r="N73" s="13"/>
      <c r="O73" s="13"/>
      <c r="P73" s="13"/>
      <c r="Q73" s="13"/>
    </row>
    <row r="74" spans="1:17" x14ac:dyDescent="0.2">
      <c r="A74" s="17" t="s">
        <v>31</v>
      </c>
      <c r="B74" s="13"/>
      <c r="C74" s="13"/>
      <c r="D74" s="27"/>
      <c r="E74" s="27"/>
      <c r="F74" s="14"/>
      <c r="G74" s="13"/>
      <c r="H74" s="14"/>
      <c r="I74" s="13"/>
      <c r="J74" s="14"/>
      <c r="K74" s="13"/>
      <c r="L74" s="14"/>
      <c r="M74" s="15"/>
      <c r="N74" s="13"/>
      <c r="O74" s="13"/>
      <c r="P74" s="13"/>
      <c r="Q74" s="13"/>
    </row>
    <row r="75" spans="1:17" ht="13.5" thickBot="1" x14ac:dyDescent="0.25">
      <c r="A75" s="12"/>
      <c r="B75" s="13"/>
      <c r="C75" s="13"/>
      <c r="D75" s="27"/>
      <c r="E75" s="27"/>
      <c r="F75" s="14"/>
      <c r="G75" s="13"/>
      <c r="H75" s="14"/>
      <c r="I75" s="13"/>
      <c r="J75" s="14"/>
      <c r="K75" s="13"/>
      <c r="L75" s="14"/>
      <c r="M75" s="15"/>
      <c r="N75" s="13"/>
      <c r="O75" s="13"/>
      <c r="P75" s="13"/>
      <c r="Q75" s="13"/>
    </row>
    <row r="76" spans="1:17" x14ac:dyDescent="0.2">
      <c r="A76" s="12"/>
      <c r="B76" s="18" t="s">
        <v>6</v>
      </c>
      <c r="C76" s="139">
        <v>1000</v>
      </c>
      <c r="D76" s="20"/>
      <c r="E76" s="41"/>
      <c r="F76" s="14"/>
      <c r="G76" s="42"/>
      <c r="H76" s="14"/>
      <c r="I76" s="13"/>
      <c r="J76" s="14"/>
      <c r="K76" s="13"/>
      <c r="L76" s="14"/>
      <c r="M76" s="15"/>
      <c r="N76" s="13"/>
      <c r="O76" s="13"/>
      <c r="P76" s="13"/>
      <c r="Q76" s="13"/>
    </row>
    <row r="77" spans="1:17" x14ac:dyDescent="0.2">
      <c r="A77" s="12"/>
      <c r="B77" s="21" t="s">
        <v>5</v>
      </c>
      <c r="C77" s="140">
        <v>500</v>
      </c>
      <c r="D77" s="20"/>
      <c r="E77" s="41"/>
      <c r="F77" s="14"/>
      <c r="G77" s="42"/>
      <c r="H77" s="14"/>
      <c r="I77" s="13"/>
      <c r="J77" s="14"/>
      <c r="K77" s="13"/>
      <c r="L77" s="14"/>
      <c r="M77" s="15"/>
      <c r="N77" s="13"/>
      <c r="O77" s="13"/>
      <c r="P77" s="13"/>
      <c r="Q77" s="13"/>
    </row>
    <row r="78" spans="1:17" ht="13.5" thickBot="1" x14ac:dyDescent="0.25">
      <c r="A78" s="12"/>
      <c r="B78" s="24" t="s">
        <v>7</v>
      </c>
      <c r="C78" s="141">
        <v>25</v>
      </c>
      <c r="D78" s="20"/>
      <c r="E78" s="41"/>
      <c r="F78" s="14"/>
      <c r="G78" s="42"/>
      <c r="H78" s="14"/>
      <c r="I78" s="13"/>
      <c r="J78" s="14"/>
      <c r="K78" s="13"/>
      <c r="L78" s="14"/>
      <c r="M78" s="15"/>
      <c r="N78" s="13"/>
      <c r="O78" s="13"/>
      <c r="P78" s="13"/>
      <c r="Q78" s="13"/>
    </row>
    <row r="79" spans="1:17" x14ac:dyDescent="0.2">
      <c r="A79" s="12"/>
      <c r="B79" s="13"/>
      <c r="C79" s="13"/>
      <c r="D79" s="13"/>
      <c r="E79" s="13"/>
      <c r="F79" s="14"/>
      <c r="G79" s="13"/>
      <c r="H79" s="14"/>
      <c r="I79" s="13"/>
      <c r="J79" s="14"/>
      <c r="K79" s="13"/>
      <c r="L79" s="14"/>
      <c r="M79" s="15"/>
      <c r="N79" s="13"/>
      <c r="O79" s="13"/>
      <c r="P79" s="13"/>
      <c r="Q79" s="13"/>
    </row>
    <row r="80" spans="1:17" ht="25.5" x14ac:dyDescent="0.2">
      <c r="A80" s="12"/>
      <c r="B80" s="13"/>
      <c r="C80" s="28" t="s">
        <v>53</v>
      </c>
      <c r="D80" s="29"/>
      <c r="E80" s="31" t="s">
        <v>4</v>
      </c>
      <c r="F80" s="31" t="s">
        <v>0</v>
      </c>
      <c r="G80" s="31" t="s">
        <v>16</v>
      </c>
      <c r="H80" s="31" t="s">
        <v>1</v>
      </c>
      <c r="I80" s="31" t="s">
        <v>2</v>
      </c>
      <c r="J80" s="31" t="s">
        <v>0</v>
      </c>
      <c r="K80" s="31" t="s">
        <v>23</v>
      </c>
      <c r="L80" s="31" t="s">
        <v>3</v>
      </c>
      <c r="M80" s="80" t="s">
        <v>24</v>
      </c>
      <c r="N80" s="44"/>
      <c r="O80" s="13"/>
      <c r="P80" s="13"/>
      <c r="Q80" s="13"/>
    </row>
    <row r="81" spans="1:17" x14ac:dyDescent="0.2">
      <c r="A81" s="12"/>
      <c r="B81" s="13"/>
      <c r="C81" s="45" t="s">
        <v>34</v>
      </c>
      <c r="D81" s="46"/>
      <c r="E81" s="142">
        <f>$C$25</f>
        <v>1000</v>
      </c>
      <c r="F81" s="47" t="s">
        <v>0</v>
      </c>
      <c r="G81" s="48">
        <f>1/43560</f>
        <v>2.295684113865932E-5</v>
      </c>
      <c r="H81" s="47" t="s">
        <v>0</v>
      </c>
      <c r="I81" s="142">
        <v>27154</v>
      </c>
      <c r="J81" s="47" t="s">
        <v>0</v>
      </c>
      <c r="K81" s="47">
        <f>$C$13</f>
        <v>3.5</v>
      </c>
      <c r="L81" s="47" t="s">
        <v>3</v>
      </c>
      <c r="M81" s="136">
        <f>E81*G81*I81*K81</f>
        <v>2181.7952249770428</v>
      </c>
      <c r="N81" s="49"/>
      <c r="O81" s="13"/>
      <c r="P81" s="13"/>
      <c r="Q81" s="13"/>
    </row>
    <row r="82" spans="1:17" x14ac:dyDescent="0.2">
      <c r="A82" s="12"/>
      <c r="B82" s="13"/>
      <c r="C82" s="34" t="s">
        <v>35</v>
      </c>
      <c r="D82" s="35"/>
      <c r="E82" s="143">
        <f>C77</f>
        <v>500</v>
      </c>
      <c r="F82" s="36" t="s">
        <v>0</v>
      </c>
      <c r="G82" s="50">
        <f t="shared" ref="G82:G84" si="7">1/43560</f>
        <v>2.295684113865932E-5</v>
      </c>
      <c r="H82" s="36" t="s">
        <v>0</v>
      </c>
      <c r="I82" s="143">
        <v>27154</v>
      </c>
      <c r="J82" s="36" t="s">
        <v>0</v>
      </c>
      <c r="K82" s="36">
        <f t="shared" ref="K82:K84" si="8">$C$13</f>
        <v>3.5</v>
      </c>
      <c r="L82" s="36" t="s">
        <v>3</v>
      </c>
      <c r="M82" s="137">
        <f t="shared" ref="M82:M83" si="9">E82*G82*I82*K82</f>
        <v>1090.8976124885214</v>
      </c>
      <c r="N82" s="49"/>
      <c r="O82" s="13"/>
      <c r="P82" s="13"/>
      <c r="Q82" s="13"/>
    </row>
    <row r="83" spans="1:17" x14ac:dyDescent="0.2">
      <c r="A83" s="12"/>
      <c r="B83" s="13"/>
      <c r="C83" s="34" t="s">
        <v>36</v>
      </c>
      <c r="D83" s="35"/>
      <c r="E83" s="143">
        <f>C78</f>
        <v>25</v>
      </c>
      <c r="F83" s="36" t="s">
        <v>0</v>
      </c>
      <c r="G83" s="50">
        <f t="shared" si="7"/>
        <v>2.295684113865932E-5</v>
      </c>
      <c r="H83" s="36" t="s">
        <v>0</v>
      </c>
      <c r="I83" s="143">
        <v>27154</v>
      </c>
      <c r="J83" s="36" t="s">
        <v>0</v>
      </c>
      <c r="K83" s="36">
        <f t="shared" si="8"/>
        <v>3.5</v>
      </c>
      <c r="L83" s="36" t="s">
        <v>3</v>
      </c>
      <c r="M83" s="137">
        <f t="shared" si="9"/>
        <v>54.544880624426078</v>
      </c>
      <c r="N83" s="49"/>
      <c r="O83" s="13"/>
      <c r="P83" s="13"/>
      <c r="Q83" s="13"/>
    </row>
    <row r="84" spans="1:17" x14ac:dyDescent="0.2">
      <c r="A84" s="12"/>
      <c r="B84" s="13"/>
      <c r="C84" s="51" t="s">
        <v>8</v>
      </c>
      <c r="D84" s="52"/>
      <c r="E84" s="144">
        <f>SUM(E81:E83)</f>
        <v>1525</v>
      </c>
      <c r="F84" s="53" t="s">
        <v>0</v>
      </c>
      <c r="G84" s="54">
        <f t="shared" si="7"/>
        <v>2.295684113865932E-5</v>
      </c>
      <c r="H84" s="53" t="s">
        <v>0</v>
      </c>
      <c r="I84" s="144">
        <v>27154</v>
      </c>
      <c r="J84" s="53" t="s">
        <v>0</v>
      </c>
      <c r="K84" s="53">
        <f t="shared" si="8"/>
        <v>3.5</v>
      </c>
      <c r="L84" s="53" t="s">
        <v>3</v>
      </c>
      <c r="M84" s="153">
        <f>E84*G84*I84*K84</f>
        <v>3327.2377180899903</v>
      </c>
      <c r="N84" s="49"/>
      <c r="O84" s="13"/>
      <c r="P84" s="13"/>
      <c r="Q84" s="13"/>
    </row>
    <row r="85" spans="1:17" x14ac:dyDescent="0.2">
      <c r="A85" s="12"/>
      <c r="B85" s="13"/>
      <c r="C85" s="41"/>
      <c r="D85" s="41"/>
      <c r="E85" s="20"/>
      <c r="F85" s="20"/>
      <c r="G85" s="55"/>
      <c r="H85" s="20"/>
      <c r="I85" s="20"/>
      <c r="J85" s="20"/>
      <c r="K85" s="20"/>
      <c r="L85" s="20"/>
      <c r="M85" s="81"/>
      <c r="N85" s="49"/>
      <c r="O85" s="13"/>
      <c r="P85" s="13"/>
      <c r="Q85" s="13"/>
    </row>
    <row r="86" spans="1:17" ht="13.5" thickBot="1" x14ac:dyDescent="0.25">
      <c r="A86" s="62"/>
      <c r="B86" s="82" t="s">
        <v>49</v>
      </c>
      <c r="C86" s="83" t="str">
        <f>IF(M84&gt;=K59,"Yes","No")</f>
        <v>No</v>
      </c>
      <c r="D86" s="84"/>
      <c r="E86" s="84"/>
      <c r="F86" s="85"/>
      <c r="G86" s="86"/>
      <c r="H86" s="85"/>
      <c r="I86" s="85"/>
      <c r="J86" s="85"/>
      <c r="K86" s="85"/>
      <c r="L86" s="85"/>
      <c r="M86" s="87"/>
      <c r="N86" s="56"/>
      <c r="O86" s="27"/>
      <c r="P86" s="13"/>
      <c r="Q86" s="13"/>
    </row>
    <row r="87" spans="1:17" ht="13.5" thickBot="1" x14ac:dyDescent="0.25">
      <c r="A87" s="13"/>
      <c r="B87" s="88"/>
      <c r="C87" s="20"/>
      <c r="D87" s="58"/>
      <c r="E87" s="58"/>
      <c r="F87" s="20"/>
      <c r="G87" s="55"/>
      <c r="H87" s="20"/>
      <c r="I87" s="20"/>
      <c r="J87" s="20"/>
      <c r="K87" s="20"/>
      <c r="L87" s="20"/>
      <c r="M87" s="56"/>
      <c r="N87" s="56"/>
      <c r="O87" s="27"/>
      <c r="P87" s="13"/>
      <c r="Q87" s="13"/>
    </row>
    <row r="88" spans="1:17" x14ac:dyDescent="0.2">
      <c r="A88" s="8" t="s">
        <v>40</v>
      </c>
      <c r="B88" s="89"/>
      <c r="C88" s="70"/>
      <c r="D88" s="90"/>
      <c r="E88" s="90"/>
      <c r="F88" s="70"/>
      <c r="G88" s="91"/>
      <c r="H88" s="70"/>
      <c r="I88" s="70"/>
      <c r="J88" s="70"/>
      <c r="K88" s="75"/>
      <c r="L88" s="20"/>
      <c r="M88" s="56"/>
      <c r="N88" s="56"/>
      <c r="O88" s="27"/>
      <c r="P88" s="13"/>
      <c r="Q88" s="13"/>
    </row>
    <row r="89" spans="1:17" x14ac:dyDescent="0.2">
      <c r="A89" s="12"/>
      <c r="B89" s="13"/>
      <c r="C89" s="13"/>
      <c r="D89" s="27"/>
      <c r="E89" s="27"/>
      <c r="F89" s="20"/>
      <c r="G89" s="27"/>
      <c r="H89" s="20"/>
      <c r="I89" s="27"/>
      <c r="J89" s="20"/>
      <c r="K89" s="59"/>
      <c r="L89" s="20"/>
      <c r="M89" s="27"/>
      <c r="N89" s="27"/>
      <c r="O89" s="27"/>
      <c r="P89" s="13"/>
      <c r="Q89" s="13"/>
    </row>
    <row r="90" spans="1:17" x14ac:dyDescent="0.2">
      <c r="A90" s="16" t="s">
        <v>33</v>
      </c>
      <c r="B90" s="13"/>
      <c r="C90" s="13"/>
      <c r="D90" s="13"/>
      <c r="E90" s="13"/>
      <c r="F90" s="14"/>
      <c r="G90" s="13"/>
      <c r="H90" s="14"/>
      <c r="I90" s="13"/>
      <c r="J90" s="14"/>
      <c r="K90" s="15"/>
      <c r="L90" s="14"/>
      <c r="M90" s="13"/>
      <c r="N90" s="13"/>
      <c r="O90" s="13"/>
      <c r="P90" s="13"/>
      <c r="Q90" s="13"/>
    </row>
    <row r="91" spans="1:17" x14ac:dyDescent="0.2">
      <c r="A91" s="17" t="s">
        <v>54</v>
      </c>
      <c r="B91" s="13"/>
      <c r="C91" s="13"/>
      <c r="D91" s="13"/>
      <c r="E91" s="13"/>
      <c r="F91" s="14"/>
      <c r="G91" s="13"/>
      <c r="H91" s="14"/>
      <c r="I91" s="13"/>
      <c r="J91" s="14"/>
      <c r="K91" s="15"/>
      <c r="L91" s="14"/>
      <c r="M91" s="13"/>
      <c r="N91" s="13"/>
      <c r="O91" s="13"/>
      <c r="P91" s="13"/>
      <c r="Q91" s="13"/>
    </row>
    <row r="92" spans="1:17" x14ac:dyDescent="0.2">
      <c r="A92" s="12"/>
      <c r="B92" s="13"/>
      <c r="C92" s="13"/>
      <c r="D92" s="13"/>
      <c r="E92" s="13"/>
      <c r="F92" s="14"/>
      <c r="G92" s="13"/>
      <c r="H92" s="14"/>
      <c r="I92" s="13"/>
      <c r="J92" s="14"/>
      <c r="K92" s="15"/>
      <c r="L92" s="14"/>
      <c r="M92" s="13"/>
      <c r="N92" s="13"/>
      <c r="O92" s="13"/>
      <c r="P92" s="13"/>
      <c r="Q92" s="13"/>
    </row>
    <row r="93" spans="1:17" ht="25.5" x14ac:dyDescent="0.2">
      <c r="A93" s="12"/>
      <c r="B93" s="13"/>
      <c r="C93" s="61" t="s">
        <v>28</v>
      </c>
      <c r="D93" s="31" t="s">
        <v>15</v>
      </c>
      <c r="E93" s="31" t="s">
        <v>23</v>
      </c>
      <c r="F93" s="31" t="s">
        <v>15</v>
      </c>
      <c r="G93" s="31" t="s">
        <v>2</v>
      </c>
      <c r="H93" s="31" t="s">
        <v>0</v>
      </c>
      <c r="I93" s="31" t="s">
        <v>16</v>
      </c>
      <c r="J93" s="31" t="s">
        <v>3</v>
      </c>
      <c r="K93" s="80" t="s">
        <v>22</v>
      </c>
      <c r="L93" s="14"/>
      <c r="M93" s="13"/>
      <c r="N93" s="13"/>
      <c r="O93" s="13"/>
      <c r="P93" s="13"/>
      <c r="Q93" s="13"/>
    </row>
    <row r="94" spans="1:17" ht="13.5" thickBot="1" x14ac:dyDescent="0.25">
      <c r="A94" s="62"/>
      <c r="B94" s="63"/>
      <c r="C94" s="149">
        <f>K59</f>
        <v>5000</v>
      </c>
      <c r="D94" s="64" t="s">
        <v>15</v>
      </c>
      <c r="E94" s="64">
        <f>C53</f>
        <v>3.5</v>
      </c>
      <c r="F94" s="64" t="s">
        <v>15</v>
      </c>
      <c r="G94" s="148">
        <f>I81</f>
        <v>27154</v>
      </c>
      <c r="H94" s="64" t="s">
        <v>0</v>
      </c>
      <c r="I94" s="150">
        <f>43560</f>
        <v>43560</v>
      </c>
      <c r="J94" s="150" t="s">
        <v>3</v>
      </c>
      <c r="K94" s="154">
        <f>C94/E94/G94*I94</f>
        <v>2291.6907795747011</v>
      </c>
      <c r="L94" s="14"/>
      <c r="M94" s="13"/>
      <c r="N94" s="13"/>
      <c r="O94" s="13"/>
      <c r="P94" s="13"/>
      <c r="Q94" s="13"/>
    </row>
    <row r="95" spans="1:17" x14ac:dyDescent="0.2">
      <c r="L95" s="14"/>
      <c r="M95" s="13"/>
      <c r="N95" s="13"/>
      <c r="O95" s="13"/>
      <c r="P95" s="13"/>
      <c r="Q95" s="13"/>
    </row>
    <row r="96" spans="1:17" x14ac:dyDescent="0.2">
      <c r="L96" s="14"/>
      <c r="M96" s="13"/>
      <c r="N96" s="13"/>
      <c r="O96" s="13"/>
    </row>
    <row r="97" spans="13:15" x14ac:dyDescent="0.2">
      <c r="M97" s="13"/>
      <c r="N97" s="13"/>
      <c r="O97" s="13"/>
    </row>
  </sheetData>
  <sheetProtection algorithmName="SHA-512" hashValue="Z7TX3WME+Hgxhpa4ALHuy9guqrrHf6f2YsH1D8OKDoB/JAl2uIqNABzeYGCpcDdjOzSUWj6c9MNzLFGZXsN05g==" saltValue="j7ay3tSkUClDY9V5oaQEAw==" spinCount="100000" sheet="1" objects="1" scenarios="1" selectLockedCells="1" selectUnlockedCells="1"/>
  <mergeCells count="1">
    <mergeCell ref="A4:E4"/>
  </mergeCells>
  <pageMargins left="0.75" right="0.75" top="1" bottom="1" header="0.5" footer="0.5"/>
  <pageSetup orientation="portrait" horizontalDpi="4294967292" verticalDpi="4294967292"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2"/>
  <sheetViews>
    <sheetView zoomScale="85" zoomScaleNormal="85" zoomScalePageLayoutView="125" workbookViewId="0">
      <selection activeCell="C24" sqref="C24"/>
    </sheetView>
  </sheetViews>
  <sheetFormatPr defaultColWidth="11.25" defaultRowHeight="15" x14ac:dyDescent="0.25"/>
  <cols>
    <col min="1" max="1" width="11.25" style="1" customWidth="1"/>
    <col min="2" max="2" width="33.75" style="1" customWidth="1"/>
    <col min="3" max="3" width="17.25" style="1" customWidth="1"/>
    <col min="4" max="4" width="2.25" style="1" bestFit="1" customWidth="1"/>
    <col min="5" max="5" width="12.125" style="1" customWidth="1"/>
    <col min="6" max="6" width="2.25" style="92" bestFit="1" customWidth="1"/>
    <col min="7" max="7" width="17.75" style="1" customWidth="1"/>
    <col min="8" max="8" width="2.75" style="92" bestFit="1" customWidth="1"/>
    <col min="9" max="9" width="17.75" style="1" customWidth="1"/>
    <col min="10" max="10" width="2.25" style="92" bestFit="1" customWidth="1"/>
    <col min="11" max="11" width="17.75" style="1" customWidth="1"/>
    <col min="12" max="12" width="2.25" style="92" bestFit="1" customWidth="1"/>
    <col min="13" max="13" width="12.25" style="1" customWidth="1"/>
    <col min="14" max="14" width="2.25" style="1" bestFit="1" customWidth="1"/>
    <col min="15" max="15" width="13" style="1" bestFit="1" customWidth="1"/>
    <col min="16" max="16384" width="11.25" style="1"/>
  </cols>
  <sheetData>
    <row r="1" spans="1:15" ht="15.75" thickBot="1" x14ac:dyDescent="0.3"/>
    <row r="2" spans="1:15" x14ac:dyDescent="0.25">
      <c r="A2" s="135" t="s">
        <v>37</v>
      </c>
      <c r="B2" s="93"/>
      <c r="C2" s="94"/>
      <c r="D2" s="94"/>
      <c r="E2" s="94"/>
      <c r="F2" s="95"/>
      <c r="G2" s="94"/>
      <c r="H2" s="95"/>
      <c r="I2" s="94"/>
      <c r="J2" s="95"/>
      <c r="K2" s="94"/>
      <c r="L2" s="95"/>
      <c r="M2" s="94"/>
      <c r="N2" s="94"/>
      <c r="O2" s="96"/>
    </row>
    <row r="3" spans="1:15" x14ac:dyDescent="0.25">
      <c r="A3" s="97"/>
      <c r="B3" s="98"/>
      <c r="C3" s="98"/>
      <c r="D3" s="98"/>
      <c r="E3" s="98"/>
      <c r="F3" s="99"/>
      <c r="G3" s="98"/>
      <c r="H3" s="99"/>
      <c r="I3" s="98"/>
      <c r="J3" s="99"/>
      <c r="K3" s="98"/>
      <c r="L3" s="99"/>
      <c r="M3" s="98"/>
      <c r="N3" s="98"/>
      <c r="O3" s="100"/>
    </row>
    <row r="4" spans="1:15" x14ac:dyDescent="0.25">
      <c r="A4" s="101" t="s">
        <v>11</v>
      </c>
      <c r="B4" s="98"/>
      <c r="C4" s="98"/>
      <c r="D4" s="98"/>
      <c r="E4" s="98"/>
      <c r="F4" s="99"/>
      <c r="G4" s="98"/>
      <c r="H4" s="99"/>
      <c r="I4" s="98"/>
      <c r="J4" s="99"/>
      <c r="K4" s="98"/>
      <c r="L4" s="99"/>
      <c r="M4" s="98"/>
      <c r="N4" s="98"/>
      <c r="O4" s="100"/>
    </row>
    <row r="5" spans="1:15" x14ac:dyDescent="0.25">
      <c r="A5" s="102" t="s">
        <v>43</v>
      </c>
      <c r="B5" s="98"/>
      <c r="C5" s="98"/>
      <c r="D5" s="98"/>
      <c r="E5" s="98"/>
      <c r="F5" s="99"/>
      <c r="G5" s="98"/>
      <c r="H5" s="99"/>
      <c r="I5" s="98"/>
      <c r="J5" s="99"/>
      <c r="K5" s="98"/>
      <c r="L5" s="99"/>
      <c r="M5" s="98"/>
      <c r="N5" s="98"/>
      <c r="O5" s="100"/>
    </row>
    <row r="6" spans="1:15" ht="15.75" thickBot="1" x14ac:dyDescent="0.3">
      <c r="A6" s="97"/>
      <c r="B6" s="98"/>
      <c r="C6" s="98"/>
      <c r="D6" s="98"/>
      <c r="E6" s="98"/>
      <c r="F6" s="99"/>
      <c r="G6" s="98"/>
      <c r="H6" s="99"/>
      <c r="I6" s="98"/>
      <c r="J6" s="99"/>
      <c r="K6" s="98"/>
      <c r="L6" s="99"/>
      <c r="M6" s="98"/>
      <c r="N6" s="98"/>
      <c r="O6" s="100"/>
    </row>
    <row r="7" spans="1:15" x14ac:dyDescent="0.25">
      <c r="A7" s="97"/>
      <c r="B7" s="103" t="s">
        <v>27</v>
      </c>
      <c r="C7" s="241">
        <v>20</v>
      </c>
      <c r="D7" s="104"/>
      <c r="E7" s="214" t="s">
        <v>58</v>
      </c>
      <c r="F7" s="215"/>
      <c r="G7" s="216"/>
      <c r="H7" s="99"/>
      <c r="I7" s="98"/>
      <c r="J7" s="99"/>
      <c r="K7" s="98"/>
      <c r="L7" s="99"/>
      <c r="M7" s="98"/>
      <c r="N7" s="98"/>
      <c r="O7" s="100"/>
    </row>
    <row r="8" spans="1:15" x14ac:dyDescent="0.25">
      <c r="A8" s="97"/>
      <c r="B8" s="105" t="s">
        <v>18</v>
      </c>
      <c r="C8" s="242">
        <v>25</v>
      </c>
      <c r="D8" s="104"/>
      <c r="E8" s="217"/>
      <c r="F8" s="218"/>
      <c r="G8" s="219"/>
      <c r="H8" s="99"/>
      <c r="I8" s="98"/>
      <c r="J8" s="99"/>
      <c r="K8" s="98"/>
      <c r="L8" s="99"/>
      <c r="M8" s="98"/>
      <c r="N8" s="98"/>
      <c r="O8" s="100"/>
    </row>
    <row r="9" spans="1:15" x14ac:dyDescent="0.25">
      <c r="A9" s="106"/>
      <c r="B9" s="105" t="s">
        <v>25</v>
      </c>
      <c r="C9" s="242">
        <v>3.5</v>
      </c>
      <c r="D9" s="104"/>
      <c r="E9" s="217"/>
      <c r="F9" s="218"/>
      <c r="G9" s="219"/>
      <c r="H9" s="99"/>
      <c r="I9" s="98"/>
      <c r="J9" s="99"/>
      <c r="K9" s="98"/>
      <c r="L9" s="99"/>
      <c r="M9" s="98"/>
      <c r="N9" s="98"/>
      <c r="O9" s="100"/>
    </row>
    <row r="10" spans="1:15" ht="15.75" thickBot="1" x14ac:dyDescent="0.3">
      <c r="A10" s="97"/>
      <c r="B10" s="107" t="s">
        <v>10</v>
      </c>
      <c r="C10" s="243">
        <v>10</v>
      </c>
      <c r="D10" s="104"/>
      <c r="E10" s="220"/>
      <c r="F10" s="221"/>
      <c r="G10" s="222"/>
      <c r="H10" s="99"/>
      <c r="I10" s="98"/>
      <c r="J10" s="99"/>
      <c r="K10" s="98"/>
      <c r="L10" s="99"/>
      <c r="M10" s="98"/>
      <c r="N10" s="98"/>
      <c r="O10" s="100"/>
    </row>
    <row r="11" spans="1:15" ht="15.75" hidden="1" thickBot="1" x14ac:dyDescent="0.3">
      <c r="A11" s="97"/>
      <c r="B11" s="107" t="s">
        <v>48</v>
      </c>
      <c r="C11" s="108">
        <v>31</v>
      </c>
      <c r="D11" s="104"/>
      <c r="E11" s="98"/>
      <c r="F11" s="99"/>
      <c r="G11" s="98"/>
      <c r="H11" s="99"/>
      <c r="I11" s="98"/>
      <c r="J11" s="99"/>
      <c r="K11" s="98"/>
      <c r="L11" s="99"/>
      <c r="M11" s="98"/>
      <c r="N11" s="98"/>
      <c r="O11" s="100"/>
    </row>
    <row r="12" spans="1:15" x14ac:dyDescent="0.25">
      <c r="A12" s="97"/>
      <c r="B12" s="117"/>
      <c r="C12" s="104"/>
      <c r="D12" s="104"/>
      <c r="E12" s="98"/>
      <c r="F12" s="99"/>
      <c r="G12" s="98"/>
      <c r="H12" s="99"/>
      <c r="I12" s="98"/>
      <c r="J12" s="99"/>
      <c r="K12" s="98"/>
      <c r="L12" s="99"/>
      <c r="M12" s="98"/>
      <c r="N12" s="98"/>
      <c r="O12" s="100"/>
    </row>
    <row r="13" spans="1:15" x14ac:dyDescent="0.25">
      <c r="A13" s="97"/>
      <c r="B13" s="109"/>
      <c r="C13" s="235" t="s">
        <v>59</v>
      </c>
      <c r="D13" s="235"/>
      <c r="E13" s="235"/>
      <c r="F13" s="235"/>
      <c r="G13" s="235"/>
      <c r="H13" s="235"/>
      <c r="I13" s="235"/>
      <c r="J13" s="235"/>
      <c r="K13" s="235"/>
      <c r="L13" s="99"/>
      <c r="M13" s="98"/>
      <c r="N13" s="98"/>
      <c r="O13" s="100"/>
    </row>
    <row r="14" spans="1:15" ht="30" x14ac:dyDescent="0.25">
      <c r="A14" s="97"/>
      <c r="B14" s="109"/>
      <c r="C14" s="111" t="s">
        <v>29</v>
      </c>
      <c r="D14" s="112"/>
      <c r="E14" s="113" t="s">
        <v>12</v>
      </c>
      <c r="F14" s="114"/>
      <c r="G14" s="114" t="s">
        <v>17</v>
      </c>
      <c r="H14" s="115"/>
      <c r="I14" s="113" t="s">
        <v>14</v>
      </c>
      <c r="J14" s="115"/>
      <c r="K14" s="116" t="s">
        <v>26</v>
      </c>
      <c r="L14" s="99"/>
      <c r="M14" s="99"/>
      <c r="N14" s="99"/>
      <c r="O14" s="208"/>
    </row>
    <row r="15" spans="1:15" x14ac:dyDescent="0.25">
      <c r="A15" s="97"/>
      <c r="B15" s="109"/>
      <c r="C15" s="156" t="s">
        <v>19</v>
      </c>
      <c r="D15" s="157"/>
      <c r="E15" s="158">
        <f>$C$7</f>
        <v>20</v>
      </c>
      <c r="F15" s="158" t="s">
        <v>0</v>
      </c>
      <c r="G15" s="158">
        <f>$C$8</f>
        <v>25</v>
      </c>
      <c r="H15" s="158"/>
      <c r="I15" s="159" t="s">
        <v>13</v>
      </c>
      <c r="J15" s="160" t="s">
        <v>3</v>
      </c>
      <c r="K15" s="161">
        <f>E15*G15</f>
        <v>500</v>
      </c>
      <c r="L15" s="99"/>
      <c r="M15" s="99"/>
      <c r="N15" s="99"/>
      <c r="O15" s="208"/>
    </row>
    <row r="16" spans="1:15" x14ac:dyDescent="0.25">
      <c r="A16" s="97"/>
      <c r="B16" s="98"/>
      <c r="C16" s="162" t="s">
        <v>20</v>
      </c>
      <c r="D16" s="163"/>
      <c r="E16" s="164">
        <f t="shared" ref="E16:E17" si="0">$C$7</f>
        <v>20</v>
      </c>
      <c r="F16" s="164" t="s">
        <v>0</v>
      </c>
      <c r="G16" s="164">
        <f t="shared" ref="G16:G17" si="1">$C$8</f>
        <v>25</v>
      </c>
      <c r="H16" s="164" t="s">
        <v>0</v>
      </c>
      <c r="I16" s="164">
        <f>$C$10</f>
        <v>10</v>
      </c>
      <c r="J16" s="165" t="s">
        <v>3</v>
      </c>
      <c r="K16" s="166">
        <f>E16*G16*I16</f>
        <v>5000</v>
      </c>
      <c r="L16" s="99"/>
      <c r="M16" s="99"/>
      <c r="N16" s="99"/>
      <c r="O16" s="208"/>
    </row>
    <row r="17" spans="1:15" hidden="1" x14ac:dyDescent="0.25">
      <c r="A17" s="97"/>
      <c r="B17" s="98"/>
      <c r="C17" s="130" t="s">
        <v>21</v>
      </c>
      <c r="D17" s="131"/>
      <c r="E17" s="132">
        <f t="shared" si="0"/>
        <v>20</v>
      </c>
      <c r="F17" s="132" t="s">
        <v>0</v>
      </c>
      <c r="G17" s="132">
        <f t="shared" si="1"/>
        <v>25</v>
      </c>
      <c r="H17" s="132"/>
      <c r="I17" s="132" t="s">
        <v>13</v>
      </c>
      <c r="J17" s="132" t="s">
        <v>0</v>
      </c>
      <c r="K17" s="132">
        <f>C11</f>
        <v>31</v>
      </c>
      <c r="L17" s="132" t="s">
        <v>15</v>
      </c>
      <c r="M17" s="132">
        <f>C10</f>
        <v>10</v>
      </c>
      <c r="N17" s="132" t="s">
        <v>3</v>
      </c>
      <c r="O17" s="133">
        <f>E17*G17*(K17/M17)</f>
        <v>1550</v>
      </c>
    </row>
    <row r="18" spans="1:15" x14ac:dyDescent="0.25">
      <c r="A18" s="97"/>
      <c r="B18" s="98"/>
      <c r="C18" s="98"/>
      <c r="D18" s="110"/>
      <c r="E18" s="110"/>
      <c r="F18" s="99"/>
      <c r="G18" s="98"/>
      <c r="H18" s="99"/>
      <c r="I18" s="98"/>
      <c r="J18" s="99"/>
      <c r="K18" s="98"/>
      <c r="L18" s="99"/>
      <c r="M18" s="98"/>
      <c r="N18" s="98"/>
      <c r="O18" s="100"/>
    </row>
    <row r="19" spans="1:15" x14ac:dyDescent="0.25">
      <c r="A19" s="101" t="s">
        <v>32</v>
      </c>
      <c r="B19" s="98"/>
      <c r="C19" s="98"/>
      <c r="D19" s="110"/>
      <c r="E19" s="110"/>
      <c r="F19" s="99"/>
      <c r="G19" s="98"/>
      <c r="H19" s="99"/>
      <c r="I19" s="98"/>
      <c r="J19" s="99"/>
      <c r="K19" s="98"/>
      <c r="L19" s="99"/>
      <c r="M19" s="98"/>
      <c r="N19" s="98"/>
      <c r="O19" s="100"/>
    </row>
    <row r="20" spans="1:15" x14ac:dyDescent="0.25">
      <c r="A20" s="102" t="s">
        <v>31</v>
      </c>
      <c r="B20" s="98"/>
      <c r="C20" s="98"/>
      <c r="D20" s="110"/>
      <c r="E20" s="110"/>
      <c r="F20" s="99"/>
      <c r="G20" s="98"/>
      <c r="H20" s="99"/>
      <c r="I20" s="98"/>
      <c r="J20" s="99"/>
      <c r="K20" s="98"/>
      <c r="L20" s="99"/>
      <c r="M20" s="98"/>
      <c r="N20" s="98"/>
      <c r="O20" s="100"/>
    </row>
    <row r="21" spans="1:15" ht="15.75" thickBot="1" x14ac:dyDescent="0.3">
      <c r="A21" s="97"/>
      <c r="B21" s="98"/>
      <c r="C21" s="98"/>
      <c r="D21" s="110"/>
      <c r="E21" s="110"/>
      <c r="F21" s="99"/>
      <c r="G21" s="98"/>
      <c r="H21" s="99"/>
      <c r="I21" s="98"/>
      <c r="J21" s="99"/>
      <c r="K21" s="98"/>
      <c r="L21" s="99"/>
      <c r="M21" s="98"/>
      <c r="N21" s="98"/>
      <c r="O21" s="100"/>
    </row>
    <row r="22" spans="1:15" x14ac:dyDescent="0.25">
      <c r="A22" s="97"/>
      <c r="B22" s="103" t="s">
        <v>6</v>
      </c>
      <c r="C22" s="238">
        <v>1000</v>
      </c>
      <c r="D22" s="104"/>
      <c r="E22" s="223" t="s">
        <v>56</v>
      </c>
      <c r="F22" s="224"/>
      <c r="G22" s="224"/>
      <c r="H22" s="225"/>
      <c r="I22" s="98"/>
      <c r="J22" s="99"/>
      <c r="K22" s="98"/>
      <c r="L22" s="99"/>
      <c r="M22" s="98"/>
      <c r="N22" s="98"/>
      <c r="O22" s="100"/>
    </row>
    <row r="23" spans="1:15" x14ac:dyDescent="0.25">
      <c r="A23" s="97"/>
      <c r="B23" s="105" t="s">
        <v>5</v>
      </c>
      <c r="C23" s="239">
        <v>500</v>
      </c>
      <c r="D23" s="104"/>
      <c r="E23" s="226"/>
      <c r="F23" s="227"/>
      <c r="G23" s="227"/>
      <c r="H23" s="228"/>
      <c r="I23" s="98"/>
      <c r="J23" s="99"/>
      <c r="K23" s="98"/>
      <c r="L23" s="99"/>
      <c r="M23" s="98"/>
      <c r="N23" s="98"/>
      <c r="O23" s="100"/>
    </row>
    <row r="24" spans="1:15" ht="15.75" thickBot="1" x14ac:dyDescent="0.3">
      <c r="A24" s="97"/>
      <c r="B24" s="107" t="s">
        <v>7</v>
      </c>
      <c r="C24" s="240">
        <v>25</v>
      </c>
      <c r="D24" s="104"/>
      <c r="E24" s="229"/>
      <c r="F24" s="230"/>
      <c r="G24" s="230"/>
      <c r="H24" s="231"/>
      <c r="I24" s="98"/>
      <c r="J24" s="99"/>
      <c r="K24" s="98"/>
      <c r="L24" s="99"/>
      <c r="M24" s="98"/>
      <c r="N24" s="98"/>
      <c r="O24" s="100"/>
    </row>
    <row r="25" spans="1:15" x14ac:dyDescent="0.25">
      <c r="A25" s="97"/>
      <c r="B25" s="98"/>
      <c r="C25" s="98"/>
      <c r="D25" s="98"/>
      <c r="E25" s="98"/>
      <c r="F25" s="99"/>
      <c r="G25" s="98"/>
      <c r="H25" s="99"/>
      <c r="I25" s="98"/>
      <c r="J25" s="99"/>
      <c r="K25" s="98"/>
      <c r="L25" s="99"/>
      <c r="M25" s="98"/>
      <c r="N25" s="98"/>
      <c r="O25" s="100"/>
    </row>
    <row r="26" spans="1:15" x14ac:dyDescent="0.25">
      <c r="A26" s="97"/>
      <c r="B26" s="98"/>
      <c r="C26" s="236" t="s">
        <v>62</v>
      </c>
      <c r="D26" s="236"/>
      <c r="E26" s="236"/>
      <c r="F26" s="236"/>
      <c r="G26" s="236"/>
      <c r="H26" s="236"/>
      <c r="I26" s="236"/>
      <c r="J26" s="236"/>
      <c r="K26" s="236"/>
      <c r="L26" s="236"/>
      <c r="M26" s="236"/>
      <c r="N26" s="236"/>
      <c r="O26" s="237"/>
    </row>
    <row r="27" spans="1:15" ht="45" x14ac:dyDescent="0.25">
      <c r="A27" s="97"/>
      <c r="B27" s="98"/>
      <c r="C27" s="111" t="s">
        <v>53</v>
      </c>
      <c r="D27" s="112"/>
      <c r="E27" s="114" t="s">
        <v>4</v>
      </c>
      <c r="F27" s="114" t="s">
        <v>0</v>
      </c>
      <c r="G27" s="31" t="s">
        <v>60</v>
      </c>
      <c r="H27" s="114" t="s">
        <v>1</v>
      </c>
      <c r="I27" s="114" t="s">
        <v>2</v>
      </c>
      <c r="J27" s="114" t="s">
        <v>0</v>
      </c>
      <c r="K27" s="199" t="s">
        <v>23</v>
      </c>
      <c r="L27" s="199" t="s">
        <v>0</v>
      </c>
      <c r="M27" s="199" t="s">
        <v>61</v>
      </c>
      <c r="N27" s="198" t="s">
        <v>3</v>
      </c>
      <c r="O27" s="200" t="s">
        <v>24</v>
      </c>
    </row>
    <row r="28" spans="1:15" x14ac:dyDescent="0.25">
      <c r="A28" s="97"/>
      <c r="B28" s="98"/>
      <c r="C28" s="167" t="s">
        <v>34</v>
      </c>
      <c r="D28" s="168"/>
      <c r="E28" s="169">
        <f>$C$22</f>
        <v>1000</v>
      </c>
      <c r="F28" s="170" t="s">
        <v>0</v>
      </c>
      <c r="G28" s="171">
        <f>1/43560</f>
        <v>2.295684113865932E-5</v>
      </c>
      <c r="H28" s="170" t="s">
        <v>0</v>
      </c>
      <c r="I28" s="169">
        <v>27154</v>
      </c>
      <c r="J28" s="170" t="s">
        <v>0</v>
      </c>
      <c r="K28" s="170">
        <f>$C$9</f>
        <v>3.5</v>
      </c>
      <c r="L28" s="188" t="s">
        <v>0</v>
      </c>
      <c r="M28" s="190">
        <v>0.95</v>
      </c>
      <c r="N28" s="203" t="s">
        <v>3</v>
      </c>
      <c r="O28" s="191">
        <f>E28*G28*I28*K28*M28</f>
        <v>2072.7054637281908</v>
      </c>
    </row>
    <row r="29" spans="1:15" x14ac:dyDescent="0.25">
      <c r="A29" s="97"/>
      <c r="B29" s="98"/>
      <c r="C29" s="172" t="s">
        <v>35</v>
      </c>
      <c r="D29" s="173"/>
      <c r="E29" s="174">
        <f>C23</f>
        <v>500</v>
      </c>
      <c r="F29" s="175" t="s">
        <v>0</v>
      </c>
      <c r="G29" s="176">
        <f t="shared" ref="G29:G31" si="2">1/43560</f>
        <v>2.295684113865932E-5</v>
      </c>
      <c r="H29" s="175" t="s">
        <v>0</v>
      </c>
      <c r="I29" s="174">
        <v>27154</v>
      </c>
      <c r="J29" s="175" t="s">
        <v>0</v>
      </c>
      <c r="K29" s="175">
        <f t="shared" ref="K29:K31" si="3">$C$9</f>
        <v>3.5</v>
      </c>
      <c r="L29" s="189" t="s">
        <v>0</v>
      </c>
      <c r="M29" s="192">
        <v>0.95</v>
      </c>
      <c r="N29" s="201" t="s">
        <v>3</v>
      </c>
      <c r="O29" s="193">
        <f>E29*G29*I29*K29*M29</f>
        <v>1036.3527318640954</v>
      </c>
    </row>
    <row r="30" spans="1:15" x14ac:dyDescent="0.25">
      <c r="A30" s="97"/>
      <c r="B30" s="98"/>
      <c r="C30" s="172" t="s">
        <v>36</v>
      </c>
      <c r="D30" s="173"/>
      <c r="E30" s="174">
        <f>C24</f>
        <v>25</v>
      </c>
      <c r="F30" s="175" t="s">
        <v>0</v>
      </c>
      <c r="G30" s="176">
        <f t="shared" si="2"/>
        <v>2.295684113865932E-5</v>
      </c>
      <c r="H30" s="175" t="s">
        <v>0</v>
      </c>
      <c r="I30" s="174">
        <v>27154</v>
      </c>
      <c r="J30" s="175" t="s">
        <v>0</v>
      </c>
      <c r="K30" s="196">
        <f t="shared" si="3"/>
        <v>3.5</v>
      </c>
      <c r="L30" s="194" t="s">
        <v>0</v>
      </c>
      <c r="M30" s="195">
        <v>0.95</v>
      </c>
      <c r="N30" s="202" t="s">
        <v>3</v>
      </c>
      <c r="O30" s="197">
        <f>E30*G30*I30*K30*M30</f>
        <v>51.817636593204774</v>
      </c>
    </row>
    <row r="31" spans="1:15" x14ac:dyDescent="0.25">
      <c r="A31" s="97"/>
      <c r="B31" s="98"/>
      <c r="C31" s="177" t="s">
        <v>8</v>
      </c>
      <c r="D31" s="178"/>
      <c r="E31" s="179">
        <f>SUM(E28:E30)</f>
        <v>1525</v>
      </c>
      <c r="F31" s="180" t="s">
        <v>0</v>
      </c>
      <c r="G31" s="181">
        <f t="shared" si="2"/>
        <v>2.295684113865932E-5</v>
      </c>
      <c r="H31" s="180" t="s">
        <v>0</v>
      </c>
      <c r="I31" s="179">
        <v>27154</v>
      </c>
      <c r="J31" s="180" t="s">
        <v>0</v>
      </c>
      <c r="K31" s="196">
        <f t="shared" si="3"/>
        <v>3.5</v>
      </c>
      <c r="L31" s="194" t="s">
        <v>0</v>
      </c>
      <c r="M31" s="195">
        <v>0.95</v>
      </c>
      <c r="N31" s="202" t="s">
        <v>3</v>
      </c>
      <c r="O31" s="197">
        <f>E31*G31*I31*K31*M31</f>
        <v>3160.8758321854907</v>
      </c>
    </row>
    <row r="32" spans="1:15" x14ac:dyDescent="0.25">
      <c r="A32" s="97"/>
      <c r="B32" s="98"/>
      <c r="C32" s="117"/>
      <c r="D32" s="117"/>
      <c r="E32" s="104"/>
      <c r="F32" s="104"/>
      <c r="G32" s="120"/>
      <c r="H32" s="104"/>
      <c r="I32" s="104"/>
      <c r="J32" s="104"/>
      <c r="K32" s="104"/>
      <c r="L32" s="104"/>
      <c r="M32" s="121"/>
      <c r="N32" s="119"/>
      <c r="O32" s="100"/>
    </row>
    <row r="33" spans="1:20" ht="18.75" x14ac:dyDescent="0.3">
      <c r="A33" s="97"/>
      <c r="B33" s="134" t="s">
        <v>49</v>
      </c>
      <c r="C33" s="186" t="str">
        <f>IF(O31&gt;=K16,"Yes","No")</f>
        <v>No</v>
      </c>
      <c r="D33" s="122"/>
      <c r="E33" s="232" t="s">
        <v>57</v>
      </c>
      <c r="F33" s="233"/>
      <c r="G33" s="233"/>
      <c r="H33" s="234"/>
      <c r="I33" s="187">
        <f>O31-K16</f>
        <v>-1839.1241678145093</v>
      </c>
      <c r="J33" s="104"/>
      <c r="K33" s="104"/>
      <c r="L33" s="104"/>
      <c r="M33" s="121"/>
      <c r="N33" s="121"/>
      <c r="O33" s="123"/>
      <c r="P33" s="124"/>
      <c r="Q33" s="124"/>
      <c r="R33" s="124"/>
      <c r="S33" s="124"/>
    </row>
    <row r="34" spans="1:20" x14ac:dyDescent="0.25">
      <c r="A34" s="97"/>
      <c r="B34" s="98"/>
      <c r="C34" s="98"/>
      <c r="D34" s="110"/>
      <c r="E34" s="110"/>
      <c r="F34" s="104"/>
      <c r="G34" s="110"/>
      <c r="H34" s="104"/>
      <c r="I34" s="110"/>
      <c r="J34" s="104"/>
      <c r="K34" s="110"/>
      <c r="L34" s="104"/>
      <c r="M34" s="110"/>
      <c r="N34" s="110"/>
      <c r="O34" s="123"/>
      <c r="P34" s="124"/>
      <c r="Q34" s="124"/>
      <c r="R34" s="124"/>
      <c r="S34" s="124"/>
    </row>
    <row r="35" spans="1:20" x14ac:dyDescent="0.25">
      <c r="A35" s="101" t="s">
        <v>33</v>
      </c>
      <c r="B35" s="98"/>
      <c r="C35" s="98"/>
      <c r="D35" s="98"/>
      <c r="E35" s="98"/>
      <c r="F35" s="99"/>
      <c r="G35" s="98"/>
      <c r="H35" s="99"/>
      <c r="I35" s="98"/>
      <c r="J35" s="99"/>
      <c r="K35" s="98"/>
      <c r="L35" s="99"/>
      <c r="M35" s="98"/>
      <c r="N35" s="98"/>
      <c r="O35" s="100"/>
    </row>
    <row r="36" spans="1:20" x14ac:dyDescent="0.25">
      <c r="A36" s="102" t="s">
        <v>54</v>
      </c>
      <c r="B36" s="98"/>
      <c r="C36" s="98"/>
      <c r="D36" s="98"/>
      <c r="E36" s="98"/>
      <c r="F36" s="99"/>
      <c r="G36" s="98"/>
      <c r="H36" s="99"/>
      <c r="I36" s="98"/>
      <c r="J36" s="99"/>
      <c r="K36" s="98"/>
      <c r="L36" s="99"/>
      <c r="M36" s="98"/>
      <c r="N36" s="98"/>
      <c r="O36" s="100"/>
    </row>
    <row r="37" spans="1:20" x14ac:dyDescent="0.25">
      <c r="A37" s="97"/>
      <c r="B37" s="98"/>
      <c r="C37" s="211" t="s">
        <v>63</v>
      </c>
      <c r="D37" s="212"/>
      <c r="E37" s="212"/>
      <c r="F37" s="212"/>
      <c r="G37" s="212"/>
      <c r="H37" s="212"/>
      <c r="I37" s="212"/>
      <c r="J37" s="212"/>
      <c r="K37" s="212"/>
      <c r="L37" s="212"/>
      <c r="M37" s="213"/>
      <c r="N37" s="98"/>
      <c r="O37" s="100"/>
    </row>
    <row r="38" spans="1:20" ht="45" x14ac:dyDescent="0.25">
      <c r="A38" s="97"/>
      <c r="B38" s="98"/>
      <c r="C38" s="125" t="s">
        <v>55</v>
      </c>
      <c r="D38" s="114" t="s">
        <v>15</v>
      </c>
      <c r="E38" s="31" t="s">
        <v>23</v>
      </c>
      <c r="F38" s="114" t="s">
        <v>15</v>
      </c>
      <c r="G38" s="114" t="s">
        <v>2</v>
      </c>
      <c r="H38" s="114" t="s">
        <v>0</v>
      </c>
      <c r="I38" s="114" t="s">
        <v>16</v>
      </c>
      <c r="J38" s="114" t="s">
        <v>15</v>
      </c>
      <c r="K38" s="199" t="s">
        <v>61</v>
      </c>
      <c r="L38" s="207" t="s">
        <v>3</v>
      </c>
      <c r="M38" s="118" t="s">
        <v>22</v>
      </c>
      <c r="N38" s="98"/>
      <c r="O38" s="100"/>
    </row>
    <row r="39" spans="1:20" ht="15.75" thickBot="1" x14ac:dyDescent="0.3">
      <c r="A39" s="126"/>
      <c r="B39" s="127"/>
      <c r="C39" s="182">
        <f>K16</f>
        <v>5000</v>
      </c>
      <c r="D39" s="183" t="s">
        <v>15</v>
      </c>
      <c r="E39" s="183">
        <f>C9</f>
        <v>3.5</v>
      </c>
      <c r="F39" s="183" t="s">
        <v>15</v>
      </c>
      <c r="G39" s="184">
        <f>I28</f>
        <v>27154</v>
      </c>
      <c r="H39" s="184" t="s">
        <v>0</v>
      </c>
      <c r="I39" s="184">
        <f>43560</f>
        <v>43560</v>
      </c>
      <c r="J39" s="204" t="s">
        <v>15</v>
      </c>
      <c r="K39" s="205">
        <v>0.95</v>
      </c>
      <c r="L39" s="209" t="s">
        <v>3</v>
      </c>
      <c r="M39" s="206">
        <f>C39/E39/G39*I39/K39</f>
        <v>2412.3060837628432</v>
      </c>
      <c r="N39" s="127"/>
      <c r="O39" s="128"/>
    </row>
    <row r="40" spans="1:20" x14ac:dyDescent="0.25">
      <c r="C40" s="124"/>
      <c r="D40" s="124"/>
      <c r="E40" s="124"/>
      <c r="F40" s="129"/>
      <c r="G40" s="124"/>
      <c r="H40" s="129"/>
      <c r="I40" s="124"/>
      <c r="J40" s="129"/>
      <c r="K40" s="124"/>
      <c r="L40" s="129"/>
      <c r="M40" s="124"/>
      <c r="N40" s="124"/>
      <c r="O40" s="124"/>
      <c r="P40" s="124"/>
      <c r="Q40" s="124"/>
      <c r="R40" s="124"/>
      <c r="S40" s="124"/>
      <c r="T40" s="124"/>
    </row>
    <row r="41" spans="1:20" x14ac:dyDescent="0.25">
      <c r="C41" s="124"/>
      <c r="D41" s="124"/>
      <c r="E41" s="124"/>
      <c r="F41" s="129"/>
      <c r="G41" s="124"/>
      <c r="H41" s="129"/>
      <c r="I41" s="124"/>
      <c r="J41" s="129"/>
      <c r="K41" s="124"/>
      <c r="L41" s="129"/>
      <c r="M41" s="124"/>
      <c r="N41" s="124"/>
      <c r="O41" s="124"/>
      <c r="P41" s="124"/>
      <c r="Q41" s="124"/>
      <c r="R41" s="124"/>
      <c r="S41" s="124"/>
      <c r="T41" s="124"/>
    </row>
    <row r="42" spans="1:20" x14ac:dyDescent="0.25">
      <c r="C42" s="124"/>
      <c r="D42" s="124"/>
      <c r="E42" s="124"/>
      <c r="F42" s="129"/>
      <c r="G42" s="124"/>
      <c r="H42" s="129"/>
      <c r="I42" s="124"/>
      <c r="J42" s="129"/>
      <c r="K42" s="124"/>
      <c r="L42" s="129"/>
      <c r="M42" s="124"/>
      <c r="N42" s="124"/>
      <c r="O42" s="124"/>
      <c r="P42" s="124"/>
      <c r="Q42" s="124"/>
      <c r="R42" s="124"/>
      <c r="S42" s="124"/>
      <c r="T42" s="124"/>
    </row>
  </sheetData>
  <sheetProtection algorithmName="SHA-512" hashValue="Xt8f72WHpdm4DiFw+nSUJkXD/C28mAWdav6haXQb7y6Y8hAUBDfFY0Uo93g6eXWerx3XZLZc6gKs1QhVOKnRzg==" saltValue="p+NJQ/QMF2yFAdmVsLtUmA==" spinCount="100000" sheet="1" objects="1" scenarios="1" selectLockedCells="1"/>
  <mergeCells count="6">
    <mergeCell ref="C37:M37"/>
    <mergeCell ref="E7:G10"/>
    <mergeCell ref="E22:H24"/>
    <mergeCell ref="E33:H33"/>
    <mergeCell ref="C13:K13"/>
    <mergeCell ref="C26:O26"/>
  </mergeCells>
  <phoneticPr fontId="6" type="noConversion"/>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 Tab</vt:lpstr>
      <vt:lpstr>Water Reqirement Calculator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Williams</dc:creator>
  <cp:lastModifiedBy>Lee J. Moser</cp:lastModifiedBy>
  <dcterms:created xsi:type="dcterms:W3CDTF">2016-07-27T13:11:28Z</dcterms:created>
  <dcterms:modified xsi:type="dcterms:W3CDTF">2017-11-07T16:36:19Z</dcterms:modified>
</cp:coreProperties>
</file>